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mc:AlternateContent xmlns:mc="http://schemas.openxmlformats.org/markup-compatibility/2006">
    <mc:Choice Requires="x15">
      <x15ac:absPath xmlns:x15ac="http://schemas.microsoft.com/office/spreadsheetml/2010/11/ac" url="D:\醯兮\组织部\2024-2025综测\22级综合测评分\"/>
    </mc:Choice>
  </mc:AlternateContent>
  <xr:revisionPtr revIDLastSave="0" documentId="8_{AA4A7DFF-31F4-4882-847D-760514403A21}" xr6:coauthVersionLast="47" xr6:coauthVersionMax="47" xr10:uidLastSave="{00000000-0000-0000-0000-000000000000}"/>
  <bookViews>
    <workbookView xWindow="-98" yWindow="-98" windowWidth="23236" windowHeight="13875" xr2:uid="{00000000-000D-0000-FFFF-FFFF00000000}"/>
  </bookViews>
  <sheets>
    <sheet name="总分表" sheetId="4" r:id="rId1"/>
    <sheet name="计分表" sheetId="3" r:id="rId2"/>
    <sheet name="德育素质" sheetId="2" r:id="rId3"/>
    <sheet name="智育素质" sheetId="5" r:id="rId4"/>
    <sheet name="体育素质" sheetId="7" r:id="rId5"/>
    <sheet name="美育素质" sheetId="8" r:id="rId6"/>
    <sheet name="劳育素质" sheetId="10" r:id="rId7"/>
    <sheet name="创新与实践素质" sheetId="9" r:id="rId8"/>
  </sheets>
  <definedNames>
    <definedName name="_xlnm._FilterDatabase" localSheetId="7" hidden="1">创新与实践素质!$A$1:$M$115</definedName>
    <definedName name="_xlnm._FilterDatabase" localSheetId="2" hidden="1">德育素质!$A$1:$H$92</definedName>
    <definedName name="_xlnm._FilterDatabase" localSheetId="6" hidden="1">劳育素质!$A$1:$K$75</definedName>
    <definedName name="_xlnm._FilterDatabase" localSheetId="5" hidden="1">美育素质!$A$1:$M$8</definedName>
    <definedName name="_xlnm._FilterDatabase" localSheetId="4" hidden="1">体育素质!$A$1:$L$164</definedName>
    <definedName name="_xlnm._FilterDatabase" localSheetId="3" hidden="1">智育素质!$A$1:$D$37</definedName>
    <definedName name="_xlnm._FilterDatabase" localSheetId="0" hidden="1">总分表!$A$1:$F$37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0" i="4" l="1"/>
  <c r="F10" i="4"/>
  <c r="F9" i="4"/>
  <c r="F8" i="4"/>
  <c r="F11" i="4"/>
  <c r="F12" i="4"/>
  <c r="K13" i="3"/>
  <c r="K20" i="3"/>
  <c r="K22" i="3"/>
  <c r="K21" i="3"/>
  <c r="K14" i="3"/>
  <c r="K17" i="3"/>
  <c r="F21" i="4"/>
  <c r="K30" i="3"/>
  <c r="K31" i="3"/>
  <c r="F30" i="4"/>
  <c r="F32" i="4"/>
  <c r="F33" i="4"/>
  <c r="F34" i="4"/>
  <c r="F35" i="4"/>
  <c r="F36" i="4"/>
  <c r="F37" i="4"/>
  <c r="L101" i="9"/>
  <c r="L68" i="9"/>
  <c r="L53" i="9"/>
  <c r="L12" i="9"/>
  <c r="L100" i="9"/>
  <c r="L99" i="9"/>
  <c r="L39" i="9"/>
  <c r="L35" i="9"/>
  <c r="L30" i="9"/>
  <c r="L29" i="9"/>
  <c r="L28" i="9"/>
  <c r="L23" i="9"/>
  <c r="AA22" i="3" s="1"/>
  <c r="L15" i="9"/>
  <c r="AA26" i="3" s="1"/>
  <c r="K74" i="10"/>
  <c r="K71" i="10"/>
  <c r="K69" i="10"/>
  <c r="K67" i="10"/>
  <c r="K65" i="10"/>
  <c r="K63" i="10"/>
  <c r="K61" i="10"/>
  <c r="K59" i="10"/>
  <c r="K57" i="10"/>
  <c r="K55" i="10"/>
  <c r="K53" i="10"/>
  <c r="K51" i="10"/>
  <c r="K50" i="10"/>
  <c r="K49" i="10"/>
  <c r="K46" i="10"/>
  <c r="K44" i="10"/>
  <c r="K41" i="10"/>
  <c r="K39" i="10"/>
  <c r="K37" i="10"/>
  <c r="K35" i="10"/>
  <c r="K33" i="10"/>
  <c r="K31" i="10"/>
  <c r="K30" i="10"/>
  <c r="K29" i="10"/>
  <c r="K28" i="10"/>
  <c r="K26" i="10"/>
  <c r="K24" i="10"/>
  <c r="K21" i="10"/>
  <c r="K16" i="10"/>
  <c r="K14" i="10"/>
  <c r="K12" i="10"/>
  <c r="K11" i="10"/>
  <c r="K10" i="10"/>
  <c r="K8" i="10"/>
  <c r="K5" i="10"/>
  <c r="K3" i="10"/>
  <c r="L164" i="7"/>
  <c r="L163" i="7"/>
  <c r="L159" i="7"/>
  <c r="L158" i="7"/>
  <c r="L155" i="7"/>
  <c r="L154" i="7"/>
  <c r="L151" i="7"/>
  <c r="L150" i="7"/>
  <c r="L146" i="7"/>
  <c r="L145" i="7"/>
  <c r="L142" i="7"/>
  <c r="L141" i="7"/>
  <c r="L138" i="7"/>
  <c r="L137" i="7"/>
  <c r="L130" i="7"/>
  <c r="L129" i="7"/>
  <c r="L128" i="7"/>
  <c r="L125" i="7"/>
  <c r="L124" i="7"/>
  <c r="L121" i="7"/>
  <c r="L120" i="7"/>
  <c r="L117" i="7"/>
  <c r="L116" i="7"/>
  <c r="L113" i="7"/>
  <c r="L112" i="7"/>
  <c r="L109" i="7"/>
  <c r="L108" i="7"/>
  <c r="L105" i="7"/>
  <c r="L104" i="7"/>
  <c r="L101" i="7"/>
  <c r="L100" i="7"/>
  <c r="L97" i="7"/>
  <c r="L96" i="7"/>
  <c r="L93" i="7"/>
  <c r="L92" i="7"/>
  <c r="L89" i="7"/>
  <c r="L88" i="7"/>
  <c r="L85" i="7"/>
  <c r="L84" i="7"/>
  <c r="L81" i="7"/>
  <c r="L80" i="7"/>
  <c r="L77" i="7"/>
  <c r="L76" i="7"/>
  <c r="L73" i="7"/>
  <c r="L72" i="7"/>
  <c r="L69" i="7"/>
  <c r="L68" i="7"/>
  <c r="L65" i="7"/>
  <c r="L64" i="7"/>
  <c r="L61" i="7"/>
  <c r="L60" i="7"/>
  <c r="L56" i="7"/>
  <c r="L55" i="7"/>
  <c r="L52" i="7"/>
  <c r="L51" i="7"/>
  <c r="L48" i="7"/>
  <c r="L47" i="7"/>
  <c r="L43" i="7"/>
  <c r="L42" i="7"/>
  <c r="L40" i="7"/>
  <c r="L39" i="7"/>
  <c r="L38" i="7"/>
  <c r="L37" i="7"/>
  <c r="L36" i="7"/>
  <c r="L33" i="7"/>
  <c r="L32" i="7"/>
  <c r="L29" i="7"/>
  <c r="L28" i="7"/>
  <c r="L25" i="7"/>
  <c r="L24" i="7"/>
  <c r="L20" i="7"/>
  <c r="L19" i="7"/>
  <c r="L18" i="7"/>
  <c r="L17" i="7"/>
  <c r="L14" i="7"/>
  <c r="L13" i="7"/>
  <c r="L10" i="7"/>
  <c r="L9" i="7"/>
  <c r="L8" i="7"/>
  <c r="L5" i="7"/>
  <c r="L4" i="7"/>
  <c r="AD39" i="3"/>
  <c r="AC39" i="3"/>
  <c r="AB39" i="3"/>
  <c r="AA39" i="3"/>
  <c r="Z39" i="3"/>
  <c r="Y39" i="3"/>
  <c r="X39" i="3"/>
  <c r="W39" i="3"/>
  <c r="V39" i="3"/>
  <c r="U39" i="3"/>
  <c r="S39" i="3"/>
  <c r="T39" i="3" s="1"/>
  <c r="R39" i="3"/>
  <c r="Q39" i="3"/>
  <c r="P39" i="3"/>
  <c r="O39" i="3"/>
  <c r="N39" i="3"/>
  <c r="M39" i="3"/>
  <c r="L39" i="3"/>
  <c r="J39" i="3"/>
  <c r="I39" i="3"/>
  <c r="H39" i="3"/>
  <c r="G39" i="3"/>
  <c r="F39" i="3"/>
  <c r="E39" i="3"/>
  <c r="D39" i="3"/>
  <c r="AD38" i="3"/>
  <c r="AC38" i="3"/>
  <c r="AB38" i="3"/>
  <c r="AA38" i="3"/>
  <c r="Z38" i="3"/>
  <c r="Y38" i="3"/>
  <c r="X38" i="3"/>
  <c r="W38" i="3"/>
  <c r="V38" i="3"/>
  <c r="U38" i="3"/>
  <c r="S38" i="3"/>
  <c r="T38" i="3" s="1"/>
  <c r="R38" i="3"/>
  <c r="Q38" i="3"/>
  <c r="P38" i="3"/>
  <c r="O38" i="3"/>
  <c r="N38" i="3"/>
  <c r="M38" i="3"/>
  <c r="L38" i="3"/>
  <c r="K38" i="3"/>
  <c r="J38" i="3"/>
  <c r="I38" i="3"/>
  <c r="H38" i="3"/>
  <c r="G38" i="3"/>
  <c r="F38" i="3"/>
  <c r="E38" i="3"/>
  <c r="D38" i="3"/>
  <c r="AD37" i="3"/>
  <c r="AC37" i="3"/>
  <c r="AB37" i="3"/>
  <c r="AA37" i="3"/>
  <c r="Z37" i="3"/>
  <c r="Y37" i="3"/>
  <c r="X37" i="3"/>
  <c r="W37" i="3"/>
  <c r="V37" i="3"/>
  <c r="U37" i="3"/>
  <c r="S37" i="3"/>
  <c r="T37" i="3" s="1"/>
  <c r="R37" i="3"/>
  <c r="Q37" i="3"/>
  <c r="P37" i="3"/>
  <c r="O37" i="3"/>
  <c r="N37" i="3"/>
  <c r="M37" i="3"/>
  <c r="L37" i="3"/>
  <c r="J37" i="3"/>
  <c r="I37" i="3"/>
  <c r="H37" i="3"/>
  <c r="G37" i="3"/>
  <c r="F37" i="3"/>
  <c r="E37" i="3"/>
  <c r="D37" i="3"/>
  <c r="AD36" i="3"/>
  <c r="AC36" i="3"/>
  <c r="AB36" i="3"/>
  <c r="AA36" i="3"/>
  <c r="Z36" i="3"/>
  <c r="Y36" i="3"/>
  <c r="X36" i="3"/>
  <c r="W36" i="3"/>
  <c r="V36" i="3"/>
  <c r="U36" i="3"/>
  <c r="S36" i="3"/>
  <c r="T36" i="3" s="1"/>
  <c r="R36" i="3"/>
  <c r="Q36" i="3"/>
  <c r="P36" i="3"/>
  <c r="O36" i="3"/>
  <c r="N36" i="3"/>
  <c r="M36" i="3"/>
  <c r="L36" i="3"/>
  <c r="K36" i="3"/>
  <c r="J36" i="3"/>
  <c r="I36" i="3"/>
  <c r="H36" i="3"/>
  <c r="G36" i="3"/>
  <c r="F36" i="3"/>
  <c r="E36" i="3"/>
  <c r="D36" i="3"/>
  <c r="AD35" i="3"/>
  <c r="AC35" i="3"/>
  <c r="AB35" i="3"/>
  <c r="AA35" i="3"/>
  <c r="Z35" i="3"/>
  <c r="Y35" i="3"/>
  <c r="X35" i="3"/>
  <c r="W35" i="3"/>
  <c r="V35" i="3"/>
  <c r="U35" i="3"/>
  <c r="S35" i="3"/>
  <c r="T35" i="3" s="1"/>
  <c r="R35" i="3"/>
  <c r="Q35" i="3"/>
  <c r="P35" i="3"/>
  <c r="O35" i="3"/>
  <c r="N35" i="3"/>
  <c r="M35" i="3"/>
  <c r="L35" i="3"/>
  <c r="K35" i="3"/>
  <c r="J35" i="3"/>
  <c r="I35" i="3"/>
  <c r="H35" i="3"/>
  <c r="G35" i="3"/>
  <c r="F35" i="3"/>
  <c r="E35" i="3"/>
  <c r="D35" i="3"/>
  <c r="AD34" i="3"/>
  <c r="AC34" i="3"/>
  <c r="AB34" i="3"/>
  <c r="AA34" i="3"/>
  <c r="Z34" i="3"/>
  <c r="Y34" i="3"/>
  <c r="X34" i="3"/>
  <c r="W34" i="3"/>
  <c r="V34" i="3"/>
  <c r="U34" i="3"/>
  <c r="S34" i="3"/>
  <c r="T34" i="3" s="1"/>
  <c r="R34" i="3"/>
  <c r="Q34" i="3"/>
  <c r="P34" i="3"/>
  <c r="O34" i="3"/>
  <c r="N34" i="3"/>
  <c r="M34" i="3"/>
  <c r="L34" i="3"/>
  <c r="J34" i="3"/>
  <c r="I34" i="3"/>
  <c r="H34" i="3"/>
  <c r="G34" i="3"/>
  <c r="F34" i="3"/>
  <c r="E34" i="3"/>
  <c r="D34" i="3"/>
  <c r="AD33" i="3"/>
  <c r="AC33" i="3"/>
  <c r="AB33" i="3"/>
  <c r="AA33" i="3"/>
  <c r="Z33" i="3"/>
  <c r="Y33" i="3"/>
  <c r="X33" i="3"/>
  <c r="W33" i="3"/>
  <c r="V33" i="3"/>
  <c r="U33" i="3"/>
  <c r="S33" i="3"/>
  <c r="T33" i="3" s="1"/>
  <c r="R33" i="3"/>
  <c r="Q33" i="3"/>
  <c r="P33" i="3"/>
  <c r="O33" i="3"/>
  <c r="N33" i="3"/>
  <c r="M33" i="3"/>
  <c r="L33" i="3"/>
  <c r="K33" i="3"/>
  <c r="J33" i="3"/>
  <c r="I33" i="3"/>
  <c r="H33" i="3"/>
  <c r="G33" i="3"/>
  <c r="F33" i="3"/>
  <c r="E33" i="3"/>
  <c r="D33" i="3"/>
  <c r="AD32" i="3"/>
  <c r="AC32" i="3"/>
  <c r="AB32" i="3"/>
  <c r="AA32" i="3"/>
  <c r="Z32" i="3"/>
  <c r="Y32" i="3"/>
  <c r="X32" i="3"/>
  <c r="W32" i="3"/>
  <c r="V32" i="3"/>
  <c r="U32" i="3"/>
  <c r="S32" i="3"/>
  <c r="T32" i="3" s="1"/>
  <c r="R32" i="3"/>
  <c r="Q32" i="3"/>
  <c r="P32" i="3"/>
  <c r="O32" i="3"/>
  <c r="N32" i="3"/>
  <c r="M32" i="3"/>
  <c r="L32" i="3"/>
  <c r="K32" i="3"/>
  <c r="J32" i="3"/>
  <c r="I32" i="3"/>
  <c r="H32" i="3"/>
  <c r="G32" i="3"/>
  <c r="F32" i="3"/>
  <c r="E32" i="3"/>
  <c r="D32" i="3"/>
  <c r="AD31" i="3"/>
  <c r="AC31" i="3"/>
  <c r="AB31" i="3"/>
  <c r="AA31" i="3"/>
  <c r="Z31" i="3"/>
  <c r="Y31" i="3"/>
  <c r="X31" i="3"/>
  <c r="W31" i="3"/>
  <c r="V31" i="3"/>
  <c r="U31" i="3"/>
  <c r="S31" i="3"/>
  <c r="T31" i="3" s="1"/>
  <c r="R31" i="3"/>
  <c r="Q31" i="3"/>
  <c r="P31" i="3"/>
  <c r="O31" i="3"/>
  <c r="N31" i="3"/>
  <c r="M31" i="3"/>
  <c r="L31" i="3"/>
  <c r="J31" i="3"/>
  <c r="I31" i="3"/>
  <c r="H31" i="3"/>
  <c r="G31" i="3"/>
  <c r="F31" i="3"/>
  <c r="E31" i="3"/>
  <c r="D31" i="3"/>
  <c r="AD30" i="3"/>
  <c r="AC30" i="3"/>
  <c r="AB30" i="3"/>
  <c r="AA30" i="3"/>
  <c r="Z30" i="3"/>
  <c r="Y30" i="3"/>
  <c r="X30" i="3"/>
  <c r="W30" i="3"/>
  <c r="V30" i="3"/>
  <c r="U30" i="3"/>
  <c r="S30" i="3"/>
  <c r="T30" i="3" s="1"/>
  <c r="R30" i="3"/>
  <c r="Q30" i="3"/>
  <c r="P30" i="3"/>
  <c r="O30" i="3"/>
  <c r="N30" i="3"/>
  <c r="M30" i="3"/>
  <c r="L30" i="3"/>
  <c r="J30" i="3"/>
  <c r="I30" i="3"/>
  <c r="H30" i="3"/>
  <c r="G30" i="3"/>
  <c r="F30" i="3"/>
  <c r="E30" i="3"/>
  <c r="D30" i="3"/>
  <c r="AD29" i="3"/>
  <c r="AC29" i="3"/>
  <c r="AB29" i="3"/>
  <c r="AA29" i="3"/>
  <c r="Z29" i="3"/>
  <c r="Y29" i="3"/>
  <c r="X29" i="3"/>
  <c r="W29" i="3"/>
  <c r="V29" i="3"/>
  <c r="U29" i="3"/>
  <c r="S29" i="3"/>
  <c r="T29" i="3" s="1"/>
  <c r="R29" i="3"/>
  <c r="Q29" i="3"/>
  <c r="P29" i="3"/>
  <c r="O29" i="3"/>
  <c r="N29" i="3"/>
  <c r="M29" i="3"/>
  <c r="L29" i="3"/>
  <c r="K29" i="3"/>
  <c r="J29" i="3"/>
  <c r="I29" i="3"/>
  <c r="H29" i="3"/>
  <c r="G29" i="3"/>
  <c r="F29" i="3"/>
  <c r="E29" i="3"/>
  <c r="D29" i="3"/>
  <c r="AD28" i="3"/>
  <c r="AC28" i="3"/>
  <c r="AB28" i="3"/>
  <c r="AA28" i="3"/>
  <c r="Z28" i="3"/>
  <c r="Y28" i="3"/>
  <c r="X28" i="3"/>
  <c r="W28" i="3"/>
  <c r="V28" i="3"/>
  <c r="U28" i="3"/>
  <c r="S28" i="3"/>
  <c r="T28" i="3" s="1"/>
  <c r="R28" i="3"/>
  <c r="Q28" i="3"/>
  <c r="P28" i="3"/>
  <c r="O28" i="3"/>
  <c r="N28" i="3"/>
  <c r="M28" i="3"/>
  <c r="L28" i="3"/>
  <c r="K28" i="3"/>
  <c r="J28" i="3"/>
  <c r="I28" i="3"/>
  <c r="H28" i="3"/>
  <c r="G28" i="3"/>
  <c r="F28" i="3"/>
  <c r="E28" i="3"/>
  <c r="D28" i="3"/>
  <c r="AD27" i="3"/>
  <c r="AC27" i="3"/>
  <c r="AB27" i="3"/>
  <c r="AA27" i="3"/>
  <c r="Z27" i="3"/>
  <c r="Y27" i="3"/>
  <c r="X27" i="3"/>
  <c r="W27" i="3"/>
  <c r="V27" i="3"/>
  <c r="U27" i="3"/>
  <c r="S27" i="3"/>
  <c r="T27" i="3" s="1"/>
  <c r="R27" i="3"/>
  <c r="Q27" i="3"/>
  <c r="P27" i="3"/>
  <c r="O27" i="3"/>
  <c r="N27" i="3"/>
  <c r="M27" i="3"/>
  <c r="L27" i="3"/>
  <c r="K27" i="3"/>
  <c r="J27" i="3"/>
  <c r="I27" i="3"/>
  <c r="H27" i="3"/>
  <c r="G27" i="3"/>
  <c r="F27" i="3"/>
  <c r="E27" i="3"/>
  <c r="D27" i="3"/>
  <c r="AD26" i="3"/>
  <c r="AC26" i="3"/>
  <c r="AB26" i="3"/>
  <c r="Z26" i="3"/>
  <c r="Y26" i="3"/>
  <c r="X26" i="3"/>
  <c r="W26" i="3"/>
  <c r="V26" i="3"/>
  <c r="U26" i="3"/>
  <c r="S26" i="3"/>
  <c r="T26" i="3" s="1"/>
  <c r="R26" i="3"/>
  <c r="Q26" i="3"/>
  <c r="P26" i="3"/>
  <c r="O26" i="3"/>
  <c r="N26" i="3"/>
  <c r="M26" i="3"/>
  <c r="L26" i="3"/>
  <c r="K26" i="3"/>
  <c r="J26" i="3"/>
  <c r="I26" i="3"/>
  <c r="H26" i="3"/>
  <c r="G26" i="3"/>
  <c r="F26" i="3"/>
  <c r="E26" i="3"/>
  <c r="D26" i="3"/>
  <c r="AD25" i="3"/>
  <c r="AC25" i="3"/>
  <c r="AB25" i="3"/>
  <c r="AA25" i="3"/>
  <c r="Z25" i="3"/>
  <c r="Y25" i="3"/>
  <c r="X25" i="3"/>
  <c r="W25" i="3"/>
  <c r="V25" i="3"/>
  <c r="U25" i="3"/>
  <c r="S25" i="3"/>
  <c r="T25" i="3" s="1"/>
  <c r="R25" i="3"/>
  <c r="Q25" i="3"/>
  <c r="P25" i="3"/>
  <c r="O25" i="3"/>
  <c r="N25" i="3"/>
  <c r="M25" i="3"/>
  <c r="L25" i="3"/>
  <c r="K25" i="3"/>
  <c r="J25" i="3"/>
  <c r="I25" i="3"/>
  <c r="H25" i="3"/>
  <c r="G25" i="3"/>
  <c r="F25" i="3"/>
  <c r="E25" i="3"/>
  <c r="D25" i="3"/>
  <c r="AD24" i="3"/>
  <c r="AC24" i="3"/>
  <c r="AB24" i="3"/>
  <c r="AA24" i="3"/>
  <c r="Z24" i="3"/>
  <c r="Y24" i="3"/>
  <c r="X24" i="3"/>
  <c r="W24" i="3"/>
  <c r="V24" i="3"/>
  <c r="U24" i="3"/>
  <c r="S24" i="3"/>
  <c r="T24" i="3" s="1"/>
  <c r="R24" i="3"/>
  <c r="Q24" i="3"/>
  <c r="P24" i="3"/>
  <c r="O24" i="3"/>
  <c r="N24" i="3"/>
  <c r="M24" i="3"/>
  <c r="L24" i="3"/>
  <c r="K24" i="3"/>
  <c r="J24" i="3"/>
  <c r="I24" i="3"/>
  <c r="H24" i="3"/>
  <c r="G24" i="3"/>
  <c r="F24" i="3"/>
  <c r="E24" i="3"/>
  <c r="D24" i="3"/>
  <c r="AD23" i="3"/>
  <c r="AC23" i="3"/>
  <c r="AB23" i="3"/>
  <c r="AA23" i="3"/>
  <c r="Z23" i="3"/>
  <c r="Y23" i="3"/>
  <c r="X23" i="3"/>
  <c r="W23" i="3"/>
  <c r="V23" i="3"/>
  <c r="U23" i="3"/>
  <c r="S23" i="3"/>
  <c r="T23" i="3" s="1"/>
  <c r="R23" i="3"/>
  <c r="Q23" i="3"/>
  <c r="P23" i="3"/>
  <c r="O23" i="3"/>
  <c r="N23" i="3"/>
  <c r="M23" i="3"/>
  <c r="L23" i="3"/>
  <c r="K23" i="3"/>
  <c r="J23" i="3"/>
  <c r="I23" i="3"/>
  <c r="H23" i="3"/>
  <c r="G23" i="3"/>
  <c r="F23" i="3"/>
  <c r="E23" i="3"/>
  <c r="D23" i="3"/>
  <c r="AD22" i="3"/>
  <c r="AC22" i="3"/>
  <c r="AB22" i="3"/>
  <c r="Z22" i="3"/>
  <c r="Y22" i="3"/>
  <c r="X22" i="3"/>
  <c r="W22" i="3"/>
  <c r="V22" i="3"/>
  <c r="U22" i="3"/>
  <c r="S22" i="3"/>
  <c r="T22" i="3" s="1"/>
  <c r="R22" i="3"/>
  <c r="Q22" i="3"/>
  <c r="P22" i="3"/>
  <c r="O22" i="3"/>
  <c r="N22" i="3"/>
  <c r="M22" i="3"/>
  <c r="L22" i="3"/>
  <c r="J22" i="3"/>
  <c r="I22" i="3"/>
  <c r="H22" i="3"/>
  <c r="G22" i="3"/>
  <c r="F22" i="3"/>
  <c r="E22" i="3"/>
  <c r="D22" i="3"/>
  <c r="AD21" i="3"/>
  <c r="AC21" i="3"/>
  <c r="AB21" i="3"/>
  <c r="AA21" i="3"/>
  <c r="Z21" i="3"/>
  <c r="Y21" i="3"/>
  <c r="X21" i="3"/>
  <c r="W21" i="3"/>
  <c r="V21" i="3"/>
  <c r="U21" i="3"/>
  <c r="S21" i="3"/>
  <c r="T21" i="3" s="1"/>
  <c r="R21" i="3"/>
  <c r="Q21" i="3"/>
  <c r="P21" i="3"/>
  <c r="O21" i="3"/>
  <c r="N21" i="3"/>
  <c r="M21" i="3"/>
  <c r="L21" i="3"/>
  <c r="J21" i="3"/>
  <c r="I21" i="3"/>
  <c r="H21" i="3"/>
  <c r="G21" i="3"/>
  <c r="F21" i="3"/>
  <c r="E21" i="3"/>
  <c r="D21" i="3"/>
  <c r="AD20" i="3"/>
  <c r="AC20" i="3"/>
  <c r="AB20" i="3"/>
  <c r="AA20" i="3"/>
  <c r="Z20" i="3"/>
  <c r="Y20" i="3"/>
  <c r="X20" i="3"/>
  <c r="W20" i="3"/>
  <c r="V20" i="3"/>
  <c r="U20" i="3"/>
  <c r="S20" i="3"/>
  <c r="T20" i="3" s="1"/>
  <c r="R20" i="3"/>
  <c r="Q20" i="3"/>
  <c r="P20" i="3"/>
  <c r="O20" i="3"/>
  <c r="N20" i="3"/>
  <c r="M20" i="3"/>
  <c r="L20" i="3"/>
  <c r="J20" i="3"/>
  <c r="I20" i="3"/>
  <c r="H20" i="3"/>
  <c r="G20" i="3"/>
  <c r="F20" i="3"/>
  <c r="E20" i="3"/>
  <c r="D20" i="3"/>
  <c r="AD19" i="3"/>
  <c r="AC19" i="3"/>
  <c r="AB19" i="3"/>
  <c r="AA19" i="3"/>
  <c r="Z19" i="3"/>
  <c r="Y19" i="3"/>
  <c r="X19" i="3"/>
  <c r="W19" i="3"/>
  <c r="V19" i="3"/>
  <c r="U19" i="3"/>
  <c r="S19" i="3"/>
  <c r="T19" i="3" s="1"/>
  <c r="R19" i="3"/>
  <c r="Q19" i="3"/>
  <c r="P19" i="3"/>
  <c r="O19" i="3"/>
  <c r="N19" i="3"/>
  <c r="M19" i="3"/>
  <c r="L19" i="3"/>
  <c r="K19" i="3"/>
  <c r="J19" i="3"/>
  <c r="I19" i="3"/>
  <c r="H19" i="3"/>
  <c r="G19" i="3"/>
  <c r="F19" i="3"/>
  <c r="E19" i="3"/>
  <c r="D19" i="3"/>
  <c r="AD18" i="3"/>
  <c r="AC18" i="3"/>
  <c r="AB18" i="3"/>
  <c r="AA18" i="3"/>
  <c r="Z18" i="3"/>
  <c r="Y18" i="3"/>
  <c r="X18" i="3"/>
  <c r="W18" i="3"/>
  <c r="V18" i="3"/>
  <c r="U18" i="3"/>
  <c r="T18" i="3"/>
  <c r="S18" i="3"/>
  <c r="R18" i="3"/>
  <c r="Q18" i="3"/>
  <c r="P18" i="3"/>
  <c r="O18" i="3"/>
  <c r="N18" i="3"/>
  <c r="M18" i="3"/>
  <c r="L18" i="3"/>
  <c r="J18" i="3"/>
  <c r="I18" i="3"/>
  <c r="H18" i="3"/>
  <c r="G18" i="3"/>
  <c r="F18" i="3"/>
  <c r="E18" i="3"/>
  <c r="D18" i="3"/>
  <c r="AD17" i="3"/>
  <c r="AC17" i="3"/>
  <c r="AB17" i="3"/>
  <c r="AA17" i="3"/>
  <c r="Z17" i="3"/>
  <c r="Y17" i="3"/>
  <c r="X17" i="3"/>
  <c r="W17" i="3"/>
  <c r="V17" i="3"/>
  <c r="U17" i="3"/>
  <c r="S17" i="3"/>
  <c r="T17" i="3" s="1"/>
  <c r="R17" i="3"/>
  <c r="Q17" i="3"/>
  <c r="P17" i="3"/>
  <c r="O17" i="3"/>
  <c r="N17" i="3"/>
  <c r="M17" i="3"/>
  <c r="L17" i="3"/>
  <c r="J17" i="3"/>
  <c r="I17" i="3"/>
  <c r="H17" i="3"/>
  <c r="G17" i="3"/>
  <c r="F17" i="3"/>
  <c r="E17" i="3"/>
  <c r="D17" i="3"/>
  <c r="AD16" i="3"/>
  <c r="AC16" i="3"/>
  <c r="AB16" i="3"/>
  <c r="AA16" i="3"/>
  <c r="Z16" i="3"/>
  <c r="Y16" i="3"/>
  <c r="X16" i="3"/>
  <c r="W16" i="3"/>
  <c r="V16" i="3"/>
  <c r="U16" i="3"/>
  <c r="S16" i="3"/>
  <c r="T16" i="3" s="1"/>
  <c r="R16" i="3"/>
  <c r="Q16" i="3"/>
  <c r="P16" i="3"/>
  <c r="O16" i="3"/>
  <c r="N16" i="3"/>
  <c r="M16" i="3"/>
  <c r="L16" i="3"/>
  <c r="K16" i="3"/>
  <c r="J16" i="3"/>
  <c r="I16" i="3"/>
  <c r="H16" i="3"/>
  <c r="G16" i="3"/>
  <c r="F16" i="3"/>
  <c r="E16" i="3"/>
  <c r="D16" i="3"/>
  <c r="AD15" i="3"/>
  <c r="AC15" i="3"/>
  <c r="AB15" i="3"/>
  <c r="AA15" i="3"/>
  <c r="Z15" i="3"/>
  <c r="Y15" i="3"/>
  <c r="X15" i="3"/>
  <c r="W15" i="3"/>
  <c r="V15" i="3"/>
  <c r="U15" i="3"/>
  <c r="S15" i="3"/>
  <c r="T15" i="3" s="1"/>
  <c r="R15" i="3"/>
  <c r="Q15" i="3"/>
  <c r="P15" i="3"/>
  <c r="O15" i="3"/>
  <c r="N15" i="3"/>
  <c r="M15" i="3"/>
  <c r="L15" i="3"/>
  <c r="K15" i="3"/>
  <c r="J15" i="3"/>
  <c r="I15" i="3"/>
  <c r="H15" i="3"/>
  <c r="G15" i="3"/>
  <c r="F15" i="3"/>
  <c r="E15" i="3"/>
  <c r="D15" i="3"/>
  <c r="AD14" i="3"/>
  <c r="AC14" i="3"/>
  <c r="AB14" i="3"/>
  <c r="AA14" i="3"/>
  <c r="Z14" i="3"/>
  <c r="Y14" i="3"/>
  <c r="X14" i="3"/>
  <c r="W14" i="3"/>
  <c r="V14" i="3"/>
  <c r="U14" i="3"/>
  <c r="S14" i="3"/>
  <c r="T14" i="3" s="1"/>
  <c r="R14" i="3"/>
  <c r="Q14" i="3"/>
  <c r="P14" i="3"/>
  <c r="O14" i="3"/>
  <c r="N14" i="3"/>
  <c r="M14" i="3"/>
  <c r="L14" i="3"/>
  <c r="J14" i="3"/>
  <c r="I14" i="3"/>
  <c r="H14" i="3"/>
  <c r="G14" i="3"/>
  <c r="F14" i="3"/>
  <c r="E14" i="3"/>
  <c r="D14" i="3"/>
  <c r="AD13" i="3"/>
  <c r="AC13" i="3"/>
  <c r="AB13" i="3"/>
  <c r="AA13" i="3"/>
  <c r="Z13" i="3"/>
  <c r="Y13" i="3"/>
  <c r="X13" i="3"/>
  <c r="W13" i="3"/>
  <c r="V13" i="3"/>
  <c r="U13" i="3"/>
  <c r="S13" i="3"/>
  <c r="T13" i="3" s="1"/>
  <c r="R13" i="3"/>
  <c r="Q13" i="3"/>
  <c r="P13" i="3"/>
  <c r="O13" i="3"/>
  <c r="N13" i="3"/>
  <c r="M13" i="3"/>
  <c r="L13" i="3"/>
  <c r="J13" i="3"/>
  <c r="I13" i="3"/>
  <c r="H13" i="3"/>
  <c r="G13" i="3"/>
  <c r="F13" i="3"/>
  <c r="E13" i="3"/>
  <c r="D13" i="3"/>
  <c r="AD12" i="3"/>
  <c r="AC12" i="3"/>
  <c r="AB12" i="3"/>
  <c r="AA12" i="3"/>
  <c r="Z12" i="3"/>
  <c r="Y12" i="3"/>
  <c r="X12" i="3"/>
  <c r="W12" i="3"/>
  <c r="V12" i="3"/>
  <c r="U12" i="3"/>
  <c r="S12" i="3"/>
  <c r="T12" i="3" s="1"/>
  <c r="R12" i="3"/>
  <c r="Q12" i="3"/>
  <c r="P12" i="3"/>
  <c r="O12" i="3"/>
  <c r="N12" i="3"/>
  <c r="M12" i="3"/>
  <c r="L12" i="3"/>
  <c r="K12" i="3"/>
  <c r="J12" i="3"/>
  <c r="I12" i="3"/>
  <c r="H12" i="3"/>
  <c r="G12" i="3"/>
  <c r="F12" i="3"/>
  <c r="E12" i="3"/>
  <c r="D12" i="3"/>
  <c r="AD11" i="3"/>
  <c r="AC11" i="3"/>
  <c r="AB11" i="3"/>
  <c r="AA11" i="3"/>
  <c r="Z11" i="3"/>
  <c r="Y11" i="3"/>
  <c r="X11" i="3"/>
  <c r="W11" i="3"/>
  <c r="V11" i="3"/>
  <c r="U11" i="3"/>
  <c r="S11" i="3"/>
  <c r="T11" i="3" s="1"/>
  <c r="R11" i="3"/>
  <c r="Q11" i="3"/>
  <c r="P11" i="3"/>
  <c r="O11" i="3"/>
  <c r="N11" i="3"/>
  <c r="M11" i="3"/>
  <c r="L11" i="3"/>
  <c r="K11" i="3"/>
  <c r="J11" i="3"/>
  <c r="I11" i="3"/>
  <c r="H11" i="3"/>
  <c r="G11" i="3"/>
  <c r="F11" i="3"/>
  <c r="E11" i="3"/>
  <c r="D11" i="3"/>
  <c r="AD10" i="3"/>
  <c r="AC10" i="3"/>
  <c r="AB10" i="3"/>
  <c r="AA10" i="3"/>
  <c r="Z10" i="3"/>
  <c r="Y10" i="3"/>
  <c r="X10" i="3"/>
  <c r="W10" i="3"/>
  <c r="V10" i="3"/>
  <c r="U10" i="3"/>
  <c r="S10" i="3"/>
  <c r="T10" i="3" s="1"/>
  <c r="R10" i="3"/>
  <c r="Q10" i="3"/>
  <c r="P10" i="3"/>
  <c r="O10" i="3"/>
  <c r="N10" i="3"/>
  <c r="M10" i="3"/>
  <c r="L10" i="3"/>
  <c r="K10" i="3"/>
  <c r="J10" i="3"/>
  <c r="I10" i="3"/>
  <c r="H10" i="3"/>
  <c r="G10" i="3"/>
  <c r="F10" i="3"/>
  <c r="E10" i="3"/>
  <c r="D10" i="3"/>
  <c r="AD9" i="3"/>
  <c r="AC9" i="3"/>
  <c r="AB9" i="3"/>
  <c r="AA9" i="3"/>
  <c r="Z9" i="3"/>
  <c r="Y9" i="3"/>
  <c r="X9" i="3"/>
  <c r="W9" i="3"/>
  <c r="V9" i="3"/>
  <c r="U9" i="3"/>
  <c r="S9" i="3"/>
  <c r="T9" i="3" s="1"/>
  <c r="R9" i="3"/>
  <c r="Q9" i="3"/>
  <c r="P9" i="3"/>
  <c r="O9" i="3"/>
  <c r="N9" i="3"/>
  <c r="M9" i="3"/>
  <c r="L9" i="3"/>
  <c r="J9" i="3"/>
  <c r="I9" i="3"/>
  <c r="H9" i="3"/>
  <c r="G9" i="3"/>
  <c r="F9" i="3"/>
  <c r="E9" i="3"/>
  <c r="D9" i="3"/>
  <c r="AD8" i="3"/>
  <c r="AC8" i="3"/>
  <c r="AB8" i="3"/>
  <c r="AA8" i="3"/>
  <c r="Z8" i="3"/>
  <c r="Y8" i="3"/>
  <c r="X8" i="3"/>
  <c r="W8" i="3"/>
  <c r="V8" i="3"/>
  <c r="U8" i="3"/>
  <c r="S8" i="3"/>
  <c r="T8" i="3" s="1"/>
  <c r="R8" i="3"/>
  <c r="Q8" i="3"/>
  <c r="P8" i="3"/>
  <c r="O8" i="3"/>
  <c r="N8" i="3"/>
  <c r="M8" i="3"/>
  <c r="L8" i="3"/>
  <c r="K8" i="3"/>
  <c r="J8" i="3"/>
  <c r="I8" i="3"/>
  <c r="H8" i="3"/>
  <c r="G8" i="3"/>
  <c r="F8" i="3"/>
  <c r="E8" i="3"/>
  <c r="D8" i="3"/>
  <c r="AD7" i="3"/>
  <c r="AC7" i="3"/>
  <c r="AB7" i="3"/>
  <c r="AA7" i="3"/>
  <c r="Z7" i="3"/>
  <c r="Y7" i="3"/>
  <c r="X7" i="3"/>
  <c r="W7" i="3"/>
  <c r="V7" i="3"/>
  <c r="U7" i="3"/>
  <c r="S7" i="3"/>
  <c r="T7" i="3" s="1"/>
  <c r="R7" i="3"/>
  <c r="Q7" i="3"/>
  <c r="P7" i="3"/>
  <c r="O7" i="3"/>
  <c r="N7" i="3"/>
  <c r="M7" i="3"/>
  <c r="L7" i="3"/>
  <c r="K7" i="3"/>
  <c r="J7" i="3"/>
  <c r="I7" i="3"/>
  <c r="H7" i="3"/>
  <c r="G7" i="3"/>
  <c r="F7" i="3"/>
  <c r="E7" i="3"/>
  <c r="D7" i="3"/>
  <c r="AD6" i="3"/>
  <c r="AC6" i="3"/>
  <c r="AB6" i="3"/>
  <c r="AA6" i="3"/>
  <c r="Z6" i="3"/>
  <c r="Y6" i="3"/>
  <c r="X6" i="3"/>
  <c r="W6" i="3"/>
  <c r="V6" i="3"/>
  <c r="U6" i="3"/>
  <c r="S6" i="3"/>
  <c r="T6" i="3" s="1"/>
  <c r="R6" i="3"/>
  <c r="Q6" i="3"/>
  <c r="P6" i="3"/>
  <c r="O6" i="3"/>
  <c r="N6" i="3"/>
  <c r="M6" i="3"/>
  <c r="L6" i="3"/>
  <c r="K6" i="3"/>
  <c r="J6" i="3"/>
  <c r="I6" i="3"/>
  <c r="H6" i="3"/>
  <c r="G6" i="3"/>
  <c r="F6" i="3"/>
  <c r="E6" i="3"/>
  <c r="D6" i="3"/>
  <c r="AD5" i="3"/>
  <c r="AC5" i="3"/>
  <c r="AB5" i="3"/>
  <c r="AA5" i="3"/>
  <c r="Z5" i="3"/>
  <c r="Y5" i="3"/>
  <c r="X5" i="3"/>
  <c r="W5" i="3"/>
  <c r="V5" i="3"/>
  <c r="U5" i="3"/>
  <c r="S5" i="3"/>
  <c r="T5" i="3" s="1"/>
  <c r="R5" i="3"/>
  <c r="Q5" i="3"/>
  <c r="P5" i="3"/>
  <c r="O5" i="3"/>
  <c r="N5" i="3"/>
  <c r="M5" i="3"/>
  <c r="L5" i="3"/>
  <c r="K5" i="3"/>
  <c r="J5" i="3"/>
  <c r="I5" i="3"/>
  <c r="H5" i="3"/>
  <c r="G5" i="3"/>
  <c r="F5" i="3"/>
  <c r="E5" i="3"/>
  <c r="D5" i="3"/>
  <c r="AD4" i="3"/>
  <c r="AC4" i="3"/>
  <c r="AB4" i="3"/>
  <c r="AA4" i="3"/>
  <c r="Z4" i="3"/>
  <c r="Y4" i="3"/>
  <c r="X4" i="3"/>
  <c r="W4" i="3"/>
  <c r="V4" i="3"/>
  <c r="U4" i="3"/>
  <c r="S4" i="3"/>
  <c r="T4" i="3" s="1"/>
  <c r="R4" i="3"/>
  <c r="Q4" i="3"/>
  <c r="P4" i="3"/>
  <c r="O4" i="3"/>
  <c r="N4" i="3"/>
  <c r="M4" i="3"/>
  <c r="L4" i="3"/>
  <c r="K4" i="3"/>
  <c r="J4" i="3"/>
  <c r="I4" i="3"/>
  <c r="H4" i="3"/>
  <c r="G4" i="3"/>
  <c r="F4" i="3"/>
  <c r="E4" i="3"/>
  <c r="D4" i="3"/>
  <c r="F13" i="4" l="1"/>
  <c r="F14" i="4"/>
  <c r="F15" i="4"/>
  <c r="F19" i="4"/>
  <c r="K9" i="3"/>
  <c r="K37" i="3"/>
  <c r="F27" i="4"/>
  <c r="F3" i="4"/>
  <c r="F29" i="4"/>
  <c r="F5" i="4"/>
  <c r="F31" i="4"/>
  <c r="F6" i="4"/>
  <c r="K34" i="3"/>
  <c r="F22" i="4"/>
  <c r="F26" i="4"/>
  <c r="F28" i="4"/>
  <c r="F23" i="4"/>
  <c r="F25" i="4"/>
  <c r="F24" i="4"/>
  <c r="F4" i="4"/>
  <c r="K39" i="3"/>
  <c r="F7" i="4"/>
  <c r="K18" i="3"/>
  <c r="F16" i="4"/>
  <c r="F17" i="4"/>
  <c r="F18" i="4"/>
  <c r="F2" i="4"/>
  <c r="AE28" i="3"/>
  <c r="AF28" i="3" s="1"/>
  <c r="D26" i="4" s="1"/>
  <c r="AE39" i="3"/>
  <c r="AE29" i="3"/>
  <c r="AF29" i="3" s="1"/>
  <c r="D32" i="4" s="1"/>
  <c r="AE23" i="3"/>
  <c r="AF23" i="3" s="1"/>
  <c r="D21" i="4" s="1"/>
  <c r="AE36" i="3"/>
  <c r="AF36" i="3" s="1"/>
  <c r="D34" i="4" s="1"/>
  <c r="AE18" i="3"/>
  <c r="AF18" i="3" s="1"/>
  <c r="D12" i="4" s="1"/>
  <c r="AE38" i="3"/>
  <c r="AF38" i="3" s="1"/>
  <c r="D36" i="4" s="1"/>
  <c r="AE35" i="3"/>
  <c r="AF35" i="3" s="1"/>
  <c r="D31" i="4" s="1"/>
  <c r="AE22" i="3"/>
  <c r="AF22" i="3" s="1"/>
  <c r="D15" i="4" s="1"/>
  <c r="AE26" i="3"/>
  <c r="AF26" i="3" s="1"/>
  <c r="D24" i="4" s="1"/>
  <c r="AE9" i="3"/>
  <c r="AF9" i="3" s="1"/>
  <c r="D7" i="4" s="1"/>
  <c r="AE37" i="3"/>
  <c r="AE20" i="3"/>
  <c r="AF20" i="3" s="1"/>
  <c r="D14" i="4" s="1"/>
  <c r="AE4" i="3"/>
  <c r="AF4" i="3" s="1"/>
  <c r="D2" i="4" s="1"/>
  <c r="AE15" i="3"/>
  <c r="AF15" i="3" s="1"/>
  <c r="D19" i="4" s="1"/>
  <c r="AE10" i="3"/>
  <c r="AF10" i="3" s="1"/>
  <c r="D8" i="4" s="1"/>
  <c r="AE13" i="3"/>
  <c r="AF13" i="3" s="1"/>
  <c r="D13" i="4" s="1"/>
  <c r="AE5" i="3"/>
  <c r="AF5" i="3" s="1"/>
  <c r="D3" i="4" s="1"/>
  <c r="AE7" i="3"/>
  <c r="AF7" i="3" s="1"/>
  <c r="D5" i="4" s="1"/>
  <c r="AE8" i="3"/>
  <c r="AF8" i="3" s="1"/>
  <c r="D6" i="4" s="1"/>
  <c r="AE19" i="3"/>
  <c r="AF19" i="3" s="1"/>
  <c r="D20" i="4" s="1"/>
  <c r="AE30" i="3"/>
  <c r="AF30" i="3" s="1"/>
  <c r="D29" i="4" s="1"/>
  <c r="AE31" i="3"/>
  <c r="AF31" i="3" s="1"/>
  <c r="D28" i="4" s="1"/>
  <c r="AE14" i="3"/>
  <c r="AF14" i="3" s="1"/>
  <c r="D16" i="4" s="1"/>
  <c r="AE34" i="3"/>
  <c r="AE25" i="3"/>
  <c r="AF25" i="3" s="1"/>
  <c r="D22" i="4" s="1"/>
  <c r="AE32" i="3"/>
  <c r="AF32" i="3" s="1"/>
  <c r="D33" i="4" s="1"/>
  <c r="AE16" i="3"/>
  <c r="AF16" i="3" s="1"/>
  <c r="D11" i="4" s="1"/>
  <c r="AE21" i="3"/>
  <c r="AF21" i="3" s="1"/>
  <c r="D17" i="4" s="1"/>
  <c r="AE27" i="3"/>
  <c r="AF27" i="3" s="1"/>
  <c r="D23" i="4" s="1"/>
  <c r="AE33" i="3"/>
  <c r="AF33" i="3" s="1"/>
  <c r="D27" i="4" s="1"/>
  <c r="AE12" i="3"/>
  <c r="AF12" i="3" s="1"/>
  <c r="D10" i="4" s="1"/>
  <c r="AE24" i="3"/>
  <c r="AF24" i="3" s="1"/>
  <c r="D25" i="4" s="1"/>
  <c r="AE11" i="3"/>
  <c r="AF11" i="3" s="1"/>
  <c r="D9" i="4" s="1"/>
  <c r="AE6" i="3"/>
  <c r="AF6" i="3" s="1"/>
  <c r="D4" i="4" s="1"/>
  <c r="AE17" i="3"/>
  <c r="AF17" i="3" s="1"/>
  <c r="D18" i="4" s="1"/>
  <c r="AF37" i="3" l="1"/>
  <c r="D35" i="4" s="1"/>
  <c r="AF34" i="3"/>
  <c r="D30" i="4" s="1"/>
  <c r="AF39" i="3"/>
  <c r="D37" i="4" s="1"/>
  <c r="E15" i="4" l="1"/>
  <c r="E11" i="4"/>
  <c r="E35" i="4"/>
  <c r="E18" i="4"/>
  <c r="E37" i="4"/>
  <c r="E12" i="4"/>
  <c r="E10" i="4"/>
  <c r="E30" i="4"/>
  <c r="E13" i="4"/>
  <c r="E20" i="4"/>
  <c r="E23" i="4"/>
  <c r="E17" i="4"/>
  <c r="E32" i="4"/>
  <c r="E3" i="4"/>
  <c r="E33" i="4"/>
  <c r="E6" i="4"/>
  <c r="E21" i="4"/>
  <c r="E16" i="4"/>
  <c r="E9" i="4"/>
  <c r="E14" i="4"/>
  <c r="E31" i="4"/>
  <c r="E34" i="4"/>
  <c r="E28" i="4"/>
  <c r="E26" i="4"/>
  <c r="E25" i="4"/>
  <c r="E2" i="4"/>
  <c r="E7" i="4"/>
  <c r="E8" i="4"/>
  <c r="E4" i="4"/>
  <c r="E24" i="4"/>
  <c r="E22" i="4"/>
  <c r="E5" i="4"/>
  <c r="E29" i="4"/>
  <c r="E19" i="4"/>
  <c r="E27" i="4"/>
  <c r="E36" i="4"/>
</calcChain>
</file>

<file path=xl/sharedStrings.xml><?xml version="1.0" encoding="utf-8"?>
<sst xmlns="http://schemas.openxmlformats.org/spreadsheetml/2006/main" count="2621" uniqueCount="246">
  <si>
    <t>班级</t>
  </si>
  <si>
    <t>学号</t>
  </si>
  <si>
    <t>姓名</t>
  </si>
  <si>
    <t>总分</t>
  </si>
  <si>
    <t>综合测评分排名</t>
  </si>
  <si>
    <t>平均学分绩点排名</t>
  </si>
  <si>
    <t>2022健行计算机实验班</t>
  </si>
  <si>
    <t>202206010109</t>
  </si>
  <si>
    <t>202206010123</t>
  </si>
  <si>
    <t>202206010319</t>
  </si>
  <si>
    <t>202206010201</t>
  </si>
  <si>
    <t>202206010110</t>
  </si>
  <si>
    <t>202206010210</t>
  </si>
  <si>
    <t>202206010321</t>
  </si>
  <si>
    <t>202200300415</t>
  </si>
  <si>
    <t>202206010111</t>
  </si>
  <si>
    <t>202206010115</t>
  </si>
  <si>
    <t>202206010227</t>
  </si>
  <si>
    <t>202206010127</t>
  </si>
  <si>
    <t>202206010102</t>
  </si>
  <si>
    <t>202205720319</t>
  </si>
  <si>
    <t>202206010120</t>
  </si>
  <si>
    <t>202206010206</t>
  </si>
  <si>
    <t>202206010113</t>
  </si>
  <si>
    <t>202203150724</t>
  </si>
  <si>
    <t>202206010122</t>
  </si>
  <si>
    <t>202206010125</t>
  </si>
  <si>
    <t>202206010213</t>
  </si>
  <si>
    <t>202206010306</t>
  </si>
  <si>
    <t>202203151331</t>
  </si>
  <si>
    <t>202206010320</t>
  </si>
  <si>
    <t>202206010207</t>
  </si>
  <si>
    <t>202206010324</t>
  </si>
  <si>
    <t>202206010302</t>
  </si>
  <si>
    <t>202206010208</t>
  </si>
  <si>
    <t>202206010309</t>
  </si>
  <si>
    <t>202206010216</t>
  </si>
  <si>
    <t>202206010224</t>
  </si>
  <si>
    <t>202206010209</t>
  </si>
  <si>
    <t>202206010218</t>
  </si>
  <si>
    <t>202206010308</t>
  </si>
  <si>
    <t>202206010223</t>
  </si>
  <si>
    <t>202206010408</t>
  </si>
  <si>
    <t>德育素质分（10%）</t>
  </si>
  <si>
    <t>智育素质分(60%)</t>
  </si>
  <si>
    <t>体育素质（8%）</t>
  </si>
  <si>
    <t>美育素质（5%)</t>
  </si>
  <si>
    <t>劳育素质（5%）</t>
  </si>
  <si>
    <t>创新与实践素质（12%）</t>
  </si>
  <si>
    <t>综合测评总得分</t>
  </si>
  <si>
    <t>基本评定分项目
（满分：6分）</t>
  </si>
  <si>
    <t>记实加减分（满分：4分）</t>
  </si>
  <si>
    <t>德育素质总得分</t>
  </si>
  <si>
    <t>体育课程成绩
（满分：5分）</t>
  </si>
  <si>
    <t>课外体育活动成绩
（满分：3分）</t>
  </si>
  <si>
    <t>体育素质总得分</t>
  </si>
  <si>
    <t>文化艺术实践成绩
（满分：0.5分）</t>
  </si>
  <si>
    <t>校内外文化艺术活动</t>
  </si>
  <si>
    <t>美育素质总得分</t>
  </si>
  <si>
    <t>日常劳动</t>
  </si>
  <si>
    <t>志愿服务
（满分：4分）</t>
  </si>
  <si>
    <t>实习实训</t>
  </si>
  <si>
    <t>劳育素质总得分</t>
  </si>
  <si>
    <t>创新创业素质</t>
  </si>
  <si>
    <t>水平考试</t>
  </si>
  <si>
    <t>社会实践</t>
  </si>
  <si>
    <t>社会工作能力
（工作表现）</t>
  </si>
  <si>
    <t>创新与实践素质总得分</t>
  </si>
  <si>
    <t>集体评定等级分
（满分：2分）</t>
  </si>
  <si>
    <t>社会责任记实分
（满分：2分）</t>
  </si>
  <si>
    <t>违纪违规扣分</t>
  </si>
  <si>
    <t>荣誉称号加分</t>
  </si>
  <si>
    <t>校内外体育竞赛得分</t>
  </si>
  <si>
    <t>早锻炼总分</t>
  </si>
  <si>
    <t>校园跑总分</t>
  </si>
  <si>
    <t>AB类总分</t>
  </si>
  <si>
    <t>C类</t>
  </si>
  <si>
    <t>得分</t>
  </si>
  <si>
    <t>类别</t>
  </si>
  <si>
    <t>加减分条目</t>
  </si>
  <si>
    <t>等级</t>
  </si>
  <si>
    <t>学期</t>
  </si>
  <si>
    <t>分数</t>
  </si>
  <si>
    <t>基本评定分</t>
  </si>
  <si>
    <t>A</t>
  </si>
  <si>
    <t>星级志愿者</t>
  </si>
  <si>
    <t>校级</t>
  </si>
  <si>
    <t>B</t>
  </si>
  <si>
    <t>社会责任记实分</t>
  </si>
  <si>
    <t>2024-2025学年第一学期党员之家“党员先锋岗”志愿活动通报表扬</t>
  </si>
  <si>
    <t>院级</t>
  </si>
  <si>
    <t>2024级本科生助理班主任通报表扬</t>
  </si>
  <si>
    <t>优秀干部</t>
  </si>
  <si>
    <t>A类学生社团上学期团内通报表扬</t>
  </si>
  <si>
    <t>A类学生社团下学期团内通报表扬</t>
  </si>
  <si>
    <t>优秀团员</t>
  </si>
  <si>
    <t>拔尖创新人才培养健行国际会议通报表扬</t>
  </si>
  <si>
    <t>我校共青团大型重要活动中表现优异的学生通报表扬</t>
  </si>
  <si>
    <t>我院2024级研究生迎新工作人员通报表扬</t>
  </si>
  <si>
    <t>2024-2025学年第二学期党员之家“党员先锋岗”志愿活动通报表扬</t>
  </si>
  <si>
    <t>健行学院迎新晚会暨2024年度颁奖典礼通报表扬</t>
  </si>
  <si>
    <t>第三十五届校运动会通报表扬</t>
  </si>
  <si>
    <t>工大师生节通报表扬</t>
  </si>
  <si>
    <t>2024-2025（1）学期学院查寝工作通报表扬</t>
  </si>
  <si>
    <t>2024-2025（2）学期学院寝室建设通报表扬</t>
  </si>
  <si>
    <t>2024/2025学年第二学期“芯火计划”尚学团成员通报表扬</t>
  </si>
  <si>
    <t>健行学院年度人物“金鹰奖”</t>
  </si>
  <si>
    <t>2024-2025学年第二学期五四火炬接力</t>
  </si>
  <si>
    <t>通报表扬</t>
  </si>
  <si>
    <t>2024-2025学年第一学期运动会通报表扬</t>
  </si>
  <si>
    <t>集体评定等级分</t>
  </si>
  <si>
    <t>班级考评等级</t>
  </si>
  <si>
    <t>上学期</t>
  </si>
  <si>
    <t>下学期</t>
  </si>
  <si>
    <t>平均学分绩点</t>
  </si>
  <si>
    <t>奖次</t>
  </si>
  <si>
    <t>顺位</t>
  </si>
  <si>
    <t>团体比例系数</t>
  </si>
  <si>
    <t>体育课程成绩</t>
  </si>
  <si>
    <t>体育成绩</t>
  </si>
  <si>
    <t>校内外体育活动</t>
  </si>
  <si>
    <t>校园跑</t>
  </si>
  <si>
    <t>校内外体育竞赛</t>
  </si>
  <si>
    <t>秋季木球赛男子团体</t>
  </si>
  <si>
    <t>市/校级</t>
  </si>
  <si>
    <t>第一名</t>
  </si>
  <si>
    <t>队员</t>
  </si>
  <si>
    <t>羽毛球大院赛男子团体</t>
  </si>
  <si>
    <t>第三名</t>
  </si>
  <si>
    <t>浙江省大学生羽毛球男双</t>
  </si>
  <si>
    <t>省级</t>
  </si>
  <si>
    <t>第二名</t>
  </si>
  <si>
    <t>浙江省大学生羽毛球团体赛</t>
  </si>
  <si>
    <t>板球趣味赛团体</t>
  </si>
  <si>
    <t>第三十五届运动会女子接力4*100</t>
  </si>
  <si>
    <t>第三十五届运动会女子接力4*400</t>
  </si>
  <si>
    <t>第三十五届运动会女子三项全能</t>
  </si>
  <si>
    <t>第三十五届运动会仰卧起坐团体</t>
  </si>
  <si>
    <t>全国大田赛</t>
  </si>
  <si>
    <t>国家级</t>
  </si>
  <si>
    <t>省拔河大赛</t>
  </si>
  <si>
    <t>第四名</t>
  </si>
  <si>
    <t>木球锦标赛男子团体</t>
  </si>
  <si>
    <t>浙工大羽毛球大院赛</t>
  </si>
  <si>
    <t>浙工大羽毛球迎新赛混双</t>
  </si>
  <si>
    <t>浙工大羽毛球迎新赛男双</t>
  </si>
  <si>
    <t>浙江省高校杯邀请赛羽毛球男双</t>
  </si>
  <si>
    <t>第五名</t>
  </si>
  <si>
    <t>第三十五届运动会引体向上团体</t>
  </si>
  <si>
    <t>文化艺术实践</t>
  </si>
  <si>
    <t>大师与经典通识课</t>
  </si>
  <si>
    <t>校内外文化艺术竞赛</t>
  </si>
  <si>
    <t>计算机学院十佳歌手</t>
  </si>
  <si>
    <t>最美笔记</t>
  </si>
  <si>
    <t>二等奖</t>
  </si>
  <si>
    <t>知行杯</t>
  </si>
  <si>
    <t>寝室达人秀</t>
  </si>
  <si>
    <t>简历模拟大赛</t>
  </si>
  <si>
    <t>一等奖</t>
  </si>
  <si>
    <t>健行学院十佳歌手</t>
  </si>
  <si>
    <t>鼓励奖</t>
  </si>
  <si>
    <t>浙江工业大学第十三届“民生民意”杯大学生统计调查方案设计大赛</t>
  </si>
  <si>
    <t>浙江工业大学模拟政协提案大赛</t>
  </si>
  <si>
    <t>活动与卫生加减分</t>
  </si>
  <si>
    <t>寝室风采大赛</t>
  </si>
  <si>
    <t>劳动日常考核基础分</t>
  </si>
  <si>
    <t>志愿服务</t>
  </si>
  <si>
    <t>A类+B类</t>
  </si>
  <si>
    <t>杭州蔻德罕见病志愿活动</t>
  </si>
  <si>
    <t>杭州志愿服务大赛</t>
  </si>
  <si>
    <t>世界互联网大会乌镇峰会志愿者</t>
  </si>
  <si>
    <t>中国板球联赛和中国水协志愿活动</t>
  </si>
  <si>
    <t>银奖</t>
  </si>
  <si>
    <t>第四十一届专业学术竞赛</t>
  </si>
  <si>
    <t>三等奖</t>
  </si>
  <si>
    <t>著作权（第一作者）</t>
  </si>
  <si>
    <t>社会工作能力（工作表现）</t>
  </si>
  <si>
    <t>学习委员</t>
  </si>
  <si>
    <t>PAT甲级</t>
  </si>
  <si>
    <t>雅思</t>
  </si>
  <si>
    <t>“运河杯”校级立项结题</t>
  </si>
  <si>
    <t>M奖</t>
  </si>
  <si>
    <t>宣调委员</t>
  </si>
  <si>
    <t>大学生创新大赛产业命题</t>
  </si>
  <si>
    <t>铜奖</t>
  </si>
  <si>
    <t>大学生创新大赛高教</t>
  </si>
  <si>
    <t>美国大学生数学建模竞赛</t>
  </si>
  <si>
    <t>F奖</t>
  </si>
  <si>
    <t>全国大学生数学建模竞赛</t>
  </si>
  <si>
    <t>小型微型计算机期刊录用</t>
  </si>
  <si>
    <t>小型微型计算机期刊录用（除导师外第一作者）</t>
  </si>
  <si>
    <t xml:space="preserve">校学生创新创业中心负责人 </t>
  </si>
  <si>
    <t xml:space="preserve"> “挑战杯”</t>
  </si>
  <si>
    <t>校级科技竞赛-节能减排</t>
  </si>
  <si>
    <t>浙江省大学生电子商务竞赛校赛</t>
  </si>
  <si>
    <t>省级暑期社会实践</t>
  </si>
  <si>
    <t>双百双进校级活动表彰</t>
  </si>
  <si>
    <t>2024年度浙江工业大学健行学院暑期社会实践</t>
  </si>
  <si>
    <t>实用新型专利</t>
  </si>
  <si>
    <t>未来设计师大赛</t>
  </si>
  <si>
    <t>国际大学生程序设计竞赛亚洲区域赛（昆明）</t>
  </si>
  <si>
    <t>国际大学生程序设计竞赛亚洲区域赛（上海）</t>
  </si>
  <si>
    <t>浙江省大学生程序设计竞赛</t>
  </si>
  <si>
    <t>CSP考试认证&gt;=300</t>
  </si>
  <si>
    <t>文体委员</t>
  </si>
  <si>
    <t>第十七届“运河杯”浙江工业大学大学生创业大赛暨中国国际大学生创新大赛(2025)选拔赛</t>
  </si>
  <si>
    <t>全国大学生数学竞赛</t>
  </si>
  <si>
    <t>健行学院党员之家工作人员</t>
  </si>
  <si>
    <t>浙江工业大学“双百双进”暑期社会实践活动校优秀调研报告</t>
  </si>
  <si>
    <t>浙江工业大学“双百双进”暑期社会实践活动校优秀团队</t>
  </si>
  <si>
    <t>浙江工业大学“双百双进”暑期院社会实践活动实践答辩</t>
  </si>
  <si>
    <t>校志协副秘书长</t>
  </si>
  <si>
    <t>浙江工业大学社会实践优秀调研报告</t>
  </si>
  <si>
    <t>中国机器人大赛暨RoboCup机器人世界杯中国赛</t>
  </si>
  <si>
    <t>生活委员</t>
  </si>
  <si>
    <t>第十六届蓝桥杯大赛软件赛</t>
  </si>
  <si>
    <t>全国大学英语六级考试</t>
  </si>
  <si>
    <t>2024年CCPC国赛哈尔滨站</t>
  </si>
  <si>
    <t>2024年ICPC亚洲区域赛成都站银奖</t>
  </si>
  <si>
    <t>2024年ICPC亚洲区域赛上海站银奖</t>
  </si>
  <si>
    <t>三类干部院级党员之家主要负责人</t>
  </si>
  <si>
    <t>二类干部健行学院学生会主席团成员</t>
  </si>
  <si>
    <t>双百双进暑期社会实践健行学院答辩</t>
  </si>
  <si>
    <t>双百双进暑期社会实践校优秀调研报告</t>
  </si>
  <si>
    <t>普通话水平测试</t>
  </si>
  <si>
    <t>中国大学生服务外包创新创业大赛</t>
  </si>
  <si>
    <t>负责人</t>
  </si>
  <si>
    <t>2024双百双进</t>
  </si>
  <si>
    <t>重点团队</t>
  </si>
  <si>
    <t>市级</t>
  </si>
  <si>
    <t>三十六届浙江工业大学“运河杯”大学生课外学术科技作品竞赛</t>
  </si>
  <si>
    <t>浙江工业大学第二十二届大学生程序设计竞赛</t>
  </si>
  <si>
    <t>班长</t>
  </si>
  <si>
    <t>浙江工业大学“双百双进”暑期社会实践活动</t>
  </si>
  <si>
    <t>优秀团队</t>
  </si>
  <si>
    <t>浙江工业大学“双百双进”暑期社会实践活动优秀调研报告</t>
  </si>
  <si>
    <t>计算机中级软件设计师证书</t>
  </si>
  <si>
    <t>心理委员</t>
  </si>
  <si>
    <t>2025年程序设计天梯赛</t>
    <phoneticPr fontId="13" type="noConversion"/>
  </si>
  <si>
    <t>浙江省大学生物理(理论)创新竞赛</t>
    <phoneticPr fontId="13" type="noConversion"/>
  </si>
  <si>
    <t>浙江省大学生电子商务竞赛</t>
    <phoneticPr fontId="13" type="noConversion"/>
  </si>
  <si>
    <t>浙江省高等数学竞赛</t>
    <phoneticPr fontId="13" type="noConversion"/>
  </si>
  <si>
    <t>浙江省大学生数学建模竞赛</t>
    <phoneticPr fontId="13" type="noConversion"/>
  </si>
  <si>
    <t>普通话水平测试</t>
    <phoneticPr fontId="13" type="noConversion"/>
  </si>
  <si>
    <t>国家计算机等级考试三级</t>
    <phoneticPr fontId="13" type="noConversion"/>
  </si>
  <si>
    <t>国家计算机等级考试四级</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</si>
</sst>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0_ "/>
    <numFmt numFmtId="178" formatCode="0_ "/>
  </numFmts>
  <fonts count="15" x14ac:knownFonts="1">
    <font>
      <sz val="11"/>
      <color theme="1"/>
      <name val="宋体"/>
      <charset val="134"/>
      <scheme val="minor"/>
    </font>
    <font>
      <sz val="11"/>
      <name val="宋体"/>
      <family val="3"/>
      <charset val="134"/>
      <scheme val="minor"/>
    </font>
    <font>
      <sz val="11"/>
      <name val="宋体"/>
      <family val="3"/>
      <charset val="134"/>
    </font>
    <font>
      <sz val="11"/>
      <color rgb="FFFF0000"/>
      <name val="宋体"/>
      <family val="3"/>
      <charset val="134"/>
      <scheme val="minor"/>
    </font>
    <font>
      <sz val="11"/>
      <color theme="1"/>
      <name val="宋体"/>
      <family val="3"/>
      <charset val="134"/>
    </font>
    <font>
      <sz val="11"/>
      <color rgb="FF000000"/>
      <name val="宋体"/>
      <family val="3"/>
      <charset val="134"/>
    </font>
    <font>
      <sz val="11"/>
      <color indexed="8"/>
      <name val="宋体"/>
      <family val="3"/>
      <charset val="134"/>
      <scheme val="minor"/>
    </font>
    <font>
      <sz val="11"/>
      <color rgb="FF92D050"/>
      <name val="宋体"/>
      <family val="3"/>
      <charset val="134"/>
      <scheme val="minor"/>
    </font>
    <font>
      <sz val="11"/>
      <color theme="1"/>
      <name val="宋体"/>
      <family val="3"/>
      <charset val="134"/>
      <scheme val="minor"/>
    </font>
    <font>
      <b/>
      <sz val="11"/>
      <color theme="1"/>
      <name val="宋体"/>
      <family val="3"/>
      <charset val="134"/>
    </font>
    <font>
      <b/>
      <sz val="11"/>
      <name val="宋体"/>
      <family val="3"/>
      <charset val="134"/>
    </font>
    <font>
      <sz val="10"/>
      <name val="Arial"/>
      <family val="2"/>
    </font>
    <font>
      <sz val="12"/>
      <name val="宋体"/>
      <family val="3"/>
      <charset val="134"/>
    </font>
    <font>
      <sz val="9"/>
      <name val="宋体"/>
      <family val="3"/>
      <charset val="134"/>
      <scheme val="minor"/>
    </font>
    <font>
      <sz val="11"/>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s>
  <cellStyleXfs count="5">
    <xf numFmtId="0" fontId="0" fillId="0" borderId="0">
      <alignment vertical="center"/>
    </xf>
    <xf numFmtId="0" fontId="11" fillId="0" borderId="0"/>
    <xf numFmtId="0" fontId="12" fillId="0" borderId="0">
      <alignment vertical="center"/>
    </xf>
    <xf numFmtId="0" fontId="12" fillId="0" borderId="0"/>
    <xf numFmtId="0" fontId="12" fillId="0" borderId="0"/>
  </cellStyleXfs>
  <cellXfs count="77">
    <xf numFmtId="0" fontId="0" fillId="0" borderId="0" xfId="0">
      <alignment vertical="center"/>
    </xf>
    <xf numFmtId="0" fontId="1" fillId="0" borderId="0" xfId="0" applyFont="1" applyAlignment="1">
      <alignment horizontal="center" vertical="center"/>
    </xf>
    <xf numFmtId="176" fontId="1" fillId="0" borderId="0" xfId="0" applyNumberFormat="1" applyFont="1" applyAlignment="1">
      <alignment horizontal="center" vertical="center"/>
    </xf>
    <xf numFmtId="0" fontId="0" fillId="0" borderId="0" xfId="0" applyAlignment="1">
      <alignment horizontal="center" vertical="center"/>
    </xf>
    <xf numFmtId="0" fontId="1" fillId="0" borderId="1" xfId="0" applyFont="1" applyBorder="1" applyAlignment="1">
      <alignment horizontal="center" vertical="center"/>
    </xf>
    <xf numFmtId="49" fontId="1" fillId="0" borderId="1" xfId="0" applyNumberFormat="1" applyFont="1" applyBorder="1" applyAlignment="1">
      <alignment horizontal="center" vertical="center"/>
    </xf>
    <xf numFmtId="177" fontId="1" fillId="0" borderId="1" xfId="0" applyNumberFormat="1" applyFont="1" applyBorder="1" applyAlignment="1">
      <alignment horizontal="center" vertical="center"/>
    </xf>
    <xf numFmtId="176" fontId="1" fillId="0" borderId="1" xfId="0" applyNumberFormat="1" applyFont="1" applyBorder="1" applyAlignment="1">
      <alignment horizontal="center" vertical="center"/>
    </xf>
    <xf numFmtId="177" fontId="1" fillId="0" borderId="0" xfId="0" applyNumberFormat="1" applyFont="1" applyAlignment="1">
      <alignment horizontal="center" vertical="center"/>
    </xf>
    <xf numFmtId="0" fontId="2" fillId="0" borderId="0" xfId="0" applyFont="1" applyAlignment="1">
      <alignment horizontal="center" vertical="center"/>
    </xf>
    <xf numFmtId="176" fontId="2" fillId="0" borderId="0" xfId="0" applyNumberFormat="1" applyFont="1" applyAlignment="1">
      <alignment horizontal="center" vertical="center"/>
    </xf>
    <xf numFmtId="0" fontId="2" fillId="0" borderId="1" xfId="0" applyFont="1" applyBorder="1" applyAlignment="1">
      <alignment horizontal="center" vertical="center"/>
    </xf>
    <xf numFmtId="49" fontId="2" fillId="0" borderId="1" xfId="0" applyNumberFormat="1" applyFont="1" applyBorder="1" applyAlignment="1">
      <alignment horizontal="center" vertical="center"/>
    </xf>
    <xf numFmtId="176" fontId="2" fillId="0" borderId="1" xfId="0" applyNumberFormat="1" applyFont="1" applyBorder="1" applyAlignment="1">
      <alignment horizontal="center" vertical="center"/>
    </xf>
    <xf numFmtId="0" fontId="3" fillId="0" borderId="0" xfId="0" applyFont="1">
      <alignment vertical="center"/>
    </xf>
    <xf numFmtId="0" fontId="3" fillId="0" borderId="0" xfId="0" applyFont="1" applyAlignment="1">
      <alignment horizontal="left" vertical="center"/>
    </xf>
    <xf numFmtId="0" fontId="4" fillId="0" borderId="0" xfId="0" applyFont="1" applyAlignment="1">
      <alignment horizontal="center" vertical="center"/>
    </xf>
    <xf numFmtId="0" fontId="1" fillId="0" borderId="0" xfId="0" applyFont="1">
      <alignment vertical="center"/>
    </xf>
    <xf numFmtId="0" fontId="4" fillId="0" borderId="1" xfId="0" applyFont="1" applyBorder="1" applyAlignment="1">
      <alignment horizontal="center" vertical="center"/>
    </xf>
    <xf numFmtId="49" fontId="4" fillId="0" borderId="1" xfId="0" applyNumberFormat="1" applyFont="1" applyBorder="1" applyAlignment="1">
      <alignment horizontal="center" vertical="center"/>
    </xf>
    <xf numFmtId="177" fontId="2" fillId="0" borderId="1" xfId="0" applyNumberFormat="1" applyFont="1" applyBorder="1" applyAlignment="1">
      <alignment horizontal="center" vertical="center"/>
    </xf>
    <xf numFmtId="177" fontId="6" fillId="0" borderId="1" xfId="0" applyNumberFormat="1" applyFont="1" applyBorder="1" applyAlignment="1">
      <alignment horizontal="center" vertical="center"/>
    </xf>
    <xf numFmtId="0" fontId="0" fillId="0" borderId="0" xfId="0" applyAlignment="1">
      <alignment horizontal="left" vertical="center"/>
    </xf>
    <xf numFmtId="0" fontId="7" fillId="0" borderId="0" xfId="0" applyFont="1" applyAlignment="1">
      <alignment horizontal="left" vertical="center"/>
    </xf>
    <xf numFmtId="0" fontId="8" fillId="0" borderId="0" xfId="0" applyFont="1" applyAlignment="1">
      <alignment horizontal="center" vertical="center"/>
    </xf>
    <xf numFmtId="176" fontId="8" fillId="0" borderId="0" xfId="0" applyNumberFormat="1" applyFont="1" applyAlignment="1">
      <alignment horizontal="center" vertical="center"/>
    </xf>
    <xf numFmtId="0" fontId="8" fillId="0" borderId="0" xfId="0" applyFont="1">
      <alignment vertical="center"/>
    </xf>
    <xf numFmtId="0" fontId="8" fillId="0" borderId="1" xfId="0" applyFont="1" applyBorder="1" applyAlignment="1">
      <alignment horizontal="center" vertical="center"/>
    </xf>
    <xf numFmtId="176" fontId="8" fillId="0" borderId="1" xfId="0" applyNumberFormat="1" applyFont="1" applyBorder="1" applyAlignment="1">
      <alignment horizontal="center" vertical="center"/>
    </xf>
    <xf numFmtId="49" fontId="2" fillId="0" borderId="0" xfId="0" applyNumberFormat="1" applyFont="1" applyAlignment="1">
      <alignment horizontal="center" vertical="center"/>
    </xf>
    <xf numFmtId="178" fontId="2" fillId="0" borderId="1" xfId="0" applyNumberFormat="1" applyFont="1" applyBorder="1" applyAlignment="1">
      <alignment horizontal="center" vertical="center" wrapText="1"/>
    </xf>
    <xf numFmtId="0" fontId="2" fillId="0" borderId="1" xfId="2" applyFont="1" applyBorder="1" applyAlignment="1">
      <alignment horizontal="center" vertical="center"/>
    </xf>
    <xf numFmtId="49" fontId="2" fillId="0" borderId="1" xfId="2" applyNumberFormat="1" applyFont="1" applyBorder="1" applyAlignment="1">
      <alignment horizontal="center" vertical="center"/>
    </xf>
    <xf numFmtId="0" fontId="0" fillId="0" borderId="1" xfId="0" applyBorder="1" applyAlignment="1">
      <alignment horizontal="center" vertical="center"/>
    </xf>
    <xf numFmtId="177" fontId="2"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49" fontId="4" fillId="0" borderId="1" xfId="0" applyNumberFormat="1" applyFont="1" applyBorder="1" applyAlignment="1">
      <alignment horizontal="center" vertical="center" wrapText="1"/>
    </xf>
    <xf numFmtId="176" fontId="4" fillId="0" borderId="0" xfId="0" applyNumberFormat="1" applyFont="1" applyAlignment="1">
      <alignment horizontal="center" vertical="center"/>
    </xf>
    <xf numFmtId="177" fontId="4"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176" fontId="4"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xf>
    <xf numFmtId="176" fontId="2" fillId="0" borderId="1" xfId="3" applyNumberFormat="1" applyFont="1" applyBorder="1" applyAlignment="1">
      <alignment horizontal="center" vertical="center" wrapText="1"/>
    </xf>
    <xf numFmtId="176" fontId="2" fillId="0" borderId="2" xfId="0" applyNumberFormat="1" applyFont="1" applyBorder="1" applyAlignment="1">
      <alignment horizontal="center" vertical="center" wrapText="1"/>
    </xf>
    <xf numFmtId="176" fontId="2" fillId="0" borderId="1" xfId="0" applyNumberFormat="1" applyFont="1" applyBorder="1" applyAlignment="1">
      <alignment horizontal="center" vertical="center" wrapText="1"/>
    </xf>
    <xf numFmtId="0" fontId="2" fillId="0" borderId="1" xfId="3" applyFont="1" applyBorder="1" applyAlignment="1">
      <alignment horizontal="center" vertical="center" wrapText="1"/>
    </xf>
    <xf numFmtId="176" fontId="4" fillId="0" borderId="3" xfId="0" applyNumberFormat="1" applyFont="1" applyBorder="1" applyAlignment="1">
      <alignment horizontal="center" vertical="center"/>
    </xf>
    <xf numFmtId="0" fontId="4" fillId="0" borderId="0" xfId="0" applyFont="1">
      <alignment vertical="center"/>
    </xf>
    <xf numFmtId="0" fontId="2" fillId="0" borderId="1" xfId="0" quotePrefix="1" applyFont="1" applyBorder="1" applyAlignment="1">
      <alignment horizontal="center" vertical="center"/>
    </xf>
    <xf numFmtId="178" fontId="2" fillId="0" borderId="1" xfId="0" quotePrefix="1" applyNumberFormat="1" applyFont="1" applyBorder="1" applyAlignment="1">
      <alignment horizontal="center" vertical="center" wrapText="1"/>
    </xf>
    <xf numFmtId="178" fontId="2" fillId="0" borderId="1" xfId="0" quotePrefix="1" applyNumberFormat="1" applyFont="1" applyBorder="1" applyAlignment="1">
      <alignment horizontal="center" vertical="center"/>
    </xf>
    <xf numFmtId="49" fontId="2" fillId="0" borderId="1" xfId="0" quotePrefix="1" applyNumberFormat="1" applyFont="1" applyBorder="1" applyAlignment="1">
      <alignment horizontal="center" vertical="center"/>
    </xf>
    <xf numFmtId="0" fontId="5" fillId="0" borderId="1" xfId="0" quotePrefix="1" applyFont="1" applyBorder="1" applyAlignment="1">
      <alignment horizontal="center" vertical="center"/>
    </xf>
    <xf numFmtId="178" fontId="4" fillId="0" borderId="1" xfId="0" quotePrefix="1" applyNumberFormat="1" applyFont="1" applyBorder="1" applyAlignment="1">
      <alignment horizontal="center" vertical="center"/>
    </xf>
    <xf numFmtId="0" fontId="4" fillId="0" borderId="1" xfId="0" quotePrefix="1" applyFont="1" applyBorder="1" applyAlignment="1">
      <alignment horizontal="center" vertical="center"/>
    </xf>
    <xf numFmtId="0" fontId="1" fillId="0" borderId="1" xfId="0" quotePrefix="1" applyFont="1" applyBorder="1" applyAlignment="1">
      <alignment horizontal="center" vertical="center"/>
    </xf>
    <xf numFmtId="49" fontId="1" fillId="0" borderId="1" xfId="0" quotePrefix="1" applyNumberFormat="1" applyFont="1" applyBorder="1" applyAlignment="1">
      <alignment horizontal="center" vertical="center"/>
    </xf>
    <xf numFmtId="176" fontId="2" fillId="0" borderId="1" xfId="0" quotePrefix="1" applyNumberFormat="1" applyFont="1" applyBorder="1" applyAlignment="1">
      <alignment horizontal="center" vertical="center"/>
    </xf>
    <xf numFmtId="0" fontId="14" fillId="0" borderId="1" xfId="0" applyFont="1" applyBorder="1" applyAlignment="1">
      <alignment horizontal="center" vertical="center"/>
    </xf>
    <xf numFmtId="177" fontId="14" fillId="0" borderId="1" xfId="0" applyNumberFormat="1" applyFont="1" applyBorder="1" applyAlignment="1">
      <alignment horizontal="center" vertical="center"/>
    </xf>
    <xf numFmtId="177" fontId="10" fillId="0" borderId="1" xfId="4"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176" fontId="4" fillId="0" borderId="1" xfId="0" applyNumberFormat="1" applyFont="1" applyBorder="1" applyAlignment="1">
      <alignment horizontal="center" vertical="center" wrapText="1"/>
    </xf>
    <xf numFmtId="176"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177" fontId="10" fillId="0" borderId="1" xfId="0" applyNumberFormat="1" applyFont="1" applyBorder="1" applyAlignment="1">
      <alignment horizontal="center" vertical="center" wrapText="1"/>
    </xf>
    <xf numFmtId="176" fontId="2" fillId="0" borderId="1" xfId="3" applyNumberFormat="1" applyFont="1" applyBorder="1" applyAlignment="1">
      <alignment horizontal="center" vertical="center" wrapText="1"/>
    </xf>
    <xf numFmtId="0" fontId="2" fillId="0" borderId="1" xfId="3" applyFont="1" applyBorder="1" applyAlignment="1">
      <alignment horizontal="center" vertical="center" wrapText="1"/>
    </xf>
    <xf numFmtId="0" fontId="2" fillId="0" borderId="1" xfId="0" applyFont="1" applyBorder="1" applyAlignment="1">
      <alignment horizontal="center" vertical="center" wrapText="1"/>
    </xf>
    <xf numFmtId="0" fontId="2" fillId="0" borderId="2" xfId="3" applyFont="1" applyBorder="1" applyAlignment="1">
      <alignment horizontal="center" vertical="center" wrapText="1"/>
    </xf>
    <xf numFmtId="0" fontId="2" fillId="0" borderId="4" xfId="3" applyFont="1" applyBorder="1" applyAlignment="1">
      <alignment horizontal="center" vertical="center" wrapText="1"/>
    </xf>
    <xf numFmtId="0" fontId="2" fillId="0" borderId="3" xfId="0" applyFont="1" applyBorder="1" applyAlignment="1">
      <alignment horizontal="center" vertical="center" wrapText="1"/>
    </xf>
    <xf numFmtId="177" fontId="4" fillId="0" borderId="1" xfId="0" applyNumberFormat="1" applyFont="1" applyBorder="1" applyAlignment="1">
      <alignment horizontal="center" vertical="center" wrapText="1"/>
    </xf>
    <xf numFmtId="177" fontId="0" fillId="0" borderId="1" xfId="0" applyNumberFormat="1" applyBorder="1" applyAlignment="1">
      <alignment horizontal="center" vertical="center"/>
    </xf>
  </cellXfs>
  <cellStyles count="5">
    <cellStyle name="Normal" xfId="1" xr:uid="{00000000-0005-0000-0000-000031000000}"/>
    <cellStyle name="常规" xfId="0" builtinId="0"/>
    <cellStyle name="常规 2 3" xfId="2" xr:uid="{00000000-0005-0000-0000-000032000000}"/>
    <cellStyle name="常规_Sheet1" xfId="3" xr:uid="{00000000-0005-0000-0000-000033000000}"/>
    <cellStyle name="常规_计科1101" xfId="4" xr:uid="{00000000-0005-0000-0000-00003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www.wps.cn/officeDocument/2021/sharedlinks" Target="NUL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7"/>
  <sheetViews>
    <sheetView tabSelected="1" workbookViewId="0">
      <pane xSplit="2" ySplit="1" topLeftCell="C2" activePane="bottomRight" state="frozen"/>
      <selection pane="topRight"/>
      <selection pane="bottomLeft"/>
      <selection pane="bottomRight" activeCell="F14" sqref="F14"/>
    </sheetView>
  </sheetViews>
  <sheetFormatPr defaultColWidth="9.19921875" defaultRowHeight="13.5" x14ac:dyDescent="0.3"/>
  <cols>
    <col min="1" max="1" width="28.796875" style="16" customWidth="1"/>
    <col min="2" max="2" width="19.06640625" style="16" customWidth="1"/>
    <col min="3" max="3" width="8.46484375" style="16" customWidth="1"/>
    <col min="4" max="4" width="5.9296875" style="16" customWidth="1"/>
    <col min="5" max="5" width="17.59765625" style="16" customWidth="1"/>
    <col min="6" max="6" width="20" style="16" customWidth="1"/>
    <col min="7" max="16384" width="9.19921875" style="47"/>
  </cols>
  <sheetData>
    <row r="1" spans="1:6" x14ac:dyDescent="0.3">
      <c r="A1" s="18" t="s">
        <v>0</v>
      </c>
      <c r="B1" s="39" t="s">
        <v>1</v>
      </c>
      <c r="C1" s="39" t="s">
        <v>2</v>
      </c>
      <c r="D1" s="18" t="s">
        <v>3</v>
      </c>
      <c r="E1" s="18" t="s">
        <v>4</v>
      </c>
      <c r="F1" s="18" t="s">
        <v>5</v>
      </c>
    </row>
    <row r="2" spans="1:6" x14ac:dyDescent="0.3">
      <c r="A2" s="12" t="s">
        <v>6</v>
      </c>
      <c r="B2" s="11" t="s">
        <v>7</v>
      </c>
      <c r="C2" s="11"/>
      <c r="D2" s="18">
        <f>VLOOKUP(B2,计分表!B:AF,31,0)</f>
        <v>65.688999999999993</v>
      </c>
      <c r="E2" s="18">
        <f>_xlfn.RANK.EQ(D2,$D$2:$D$37,0)</f>
        <v>28</v>
      </c>
      <c r="F2" s="18">
        <f>_xlfn.RANK.EQ(VLOOKUP(B2,智育素质!$B:$D,3,FALSE),智育素质!$D:$D,0)</f>
        <v>29</v>
      </c>
    </row>
    <row r="3" spans="1:6" x14ac:dyDescent="0.3">
      <c r="A3" s="12" t="s">
        <v>6</v>
      </c>
      <c r="B3" s="11" t="s">
        <v>8</v>
      </c>
      <c r="C3" s="11"/>
      <c r="D3" s="18">
        <f>VLOOKUP(B3,计分表!B:AF,31,0)</f>
        <v>73.751466666666673</v>
      </c>
      <c r="E3" s="18">
        <f t="shared" ref="E3:E37" si="0">_xlfn.RANK.EQ(D3,$D$2:$D$37,0)</f>
        <v>12</v>
      </c>
      <c r="F3" s="18">
        <f>_xlfn.RANK.EQ(VLOOKUP(B3,智育素质!$B:$D,3,FALSE),智育素质!$D:$D,0)</f>
        <v>3</v>
      </c>
    </row>
    <row r="4" spans="1:6" x14ac:dyDescent="0.3">
      <c r="A4" s="12" t="s">
        <v>6</v>
      </c>
      <c r="B4" s="11" t="s">
        <v>9</v>
      </c>
      <c r="C4" s="11"/>
      <c r="D4" s="18">
        <f>VLOOKUP(B4,计分表!B:AF,31,0)</f>
        <v>73.615666666666655</v>
      </c>
      <c r="E4" s="18">
        <f t="shared" si="0"/>
        <v>13</v>
      </c>
      <c r="F4" s="18">
        <f>_xlfn.RANK.EQ(VLOOKUP(B4,智育素质!$B:$D,3,FALSE),智育素质!$D:$D,0)</f>
        <v>8</v>
      </c>
    </row>
    <row r="5" spans="1:6" x14ac:dyDescent="0.3">
      <c r="A5" s="12" t="s">
        <v>6</v>
      </c>
      <c r="B5" s="11" t="s">
        <v>10</v>
      </c>
      <c r="C5" s="11"/>
      <c r="D5" s="18">
        <f>VLOOKUP(B5,计分表!B:AF,31,0)</f>
        <v>77.674070833333332</v>
      </c>
      <c r="E5" s="18">
        <f t="shared" si="0"/>
        <v>11</v>
      </c>
      <c r="F5" s="18">
        <f>_xlfn.RANK.EQ(VLOOKUP(B5,智育素质!$B:$D,3,FALSE),智育素质!$D:$D,0)</f>
        <v>17</v>
      </c>
    </row>
    <row r="6" spans="1:6" x14ac:dyDescent="0.3">
      <c r="A6" s="12" t="s">
        <v>6</v>
      </c>
      <c r="B6" s="11" t="s">
        <v>11</v>
      </c>
      <c r="C6" s="11"/>
      <c r="D6" s="18">
        <f>VLOOKUP(B6,计分表!B:AF,31,0)</f>
        <v>80.367269841269831</v>
      </c>
      <c r="E6" s="18">
        <f t="shared" si="0"/>
        <v>6</v>
      </c>
      <c r="F6" s="18">
        <f>_xlfn.RANK.EQ(VLOOKUP(B6,智育素质!$B:$D,3,FALSE),智育素质!$D:$D,0)</f>
        <v>5</v>
      </c>
    </row>
    <row r="7" spans="1:6" x14ac:dyDescent="0.3">
      <c r="A7" s="12" t="s">
        <v>6</v>
      </c>
      <c r="B7" s="11" t="s">
        <v>12</v>
      </c>
      <c r="C7" s="11"/>
      <c r="D7" s="18">
        <f>VLOOKUP(B7,计分表!B:AF,31,0)</f>
        <v>79.589957142857145</v>
      </c>
      <c r="E7" s="18">
        <f t="shared" si="0"/>
        <v>8</v>
      </c>
      <c r="F7" s="18">
        <f>_xlfn.RANK.EQ(VLOOKUP(B7,智育素质!$B:$D,3,FALSE),智育素质!$D:$D,0)</f>
        <v>13</v>
      </c>
    </row>
    <row r="8" spans="1:6" x14ac:dyDescent="0.3">
      <c r="A8" s="12" t="s">
        <v>6</v>
      </c>
      <c r="B8" s="11" t="s">
        <v>13</v>
      </c>
      <c r="C8" s="11"/>
      <c r="D8" s="18">
        <f>VLOOKUP(B8,计分表!B:AF,31,0)</f>
        <v>65.904666666666657</v>
      </c>
      <c r="E8" s="18">
        <f t="shared" si="0"/>
        <v>27</v>
      </c>
      <c r="F8" s="18">
        <f>_xlfn.RANK.EQ(VLOOKUP(B8,智育素质!$B:$D,3,FALSE),智育素质!$D:$D,0)</f>
        <v>25</v>
      </c>
    </row>
    <row r="9" spans="1:6" x14ac:dyDescent="0.3">
      <c r="A9" s="12" t="s">
        <v>6</v>
      </c>
      <c r="B9" s="11" t="s">
        <v>14</v>
      </c>
      <c r="C9" s="11"/>
      <c r="D9" s="18">
        <f>VLOOKUP(B9,计分表!B:AF,31,0)</f>
        <v>78.290500000000009</v>
      </c>
      <c r="E9" s="18">
        <f t="shared" si="0"/>
        <v>9</v>
      </c>
      <c r="F9" s="18">
        <f>_xlfn.RANK.EQ(VLOOKUP(B9,智育素质!$B:$D,3,FALSE),智育素质!$D:$D,0)</f>
        <v>1</v>
      </c>
    </row>
    <row r="10" spans="1:6" x14ac:dyDescent="0.3">
      <c r="A10" s="12" t="s">
        <v>6</v>
      </c>
      <c r="B10" s="11" t="s">
        <v>15</v>
      </c>
      <c r="C10" s="11"/>
      <c r="D10" s="18">
        <f>VLOOKUP(B10,计分表!B:AF,31,0)</f>
        <v>87.474999999999994</v>
      </c>
      <c r="E10" s="18">
        <f t="shared" si="0"/>
        <v>1</v>
      </c>
      <c r="F10" s="18">
        <f>_xlfn.RANK.EQ(VLOOKUP(B10,智育素质!$B:$D,3,FALSE),智育素质!$D:$D,0)</f>
        <v>9</v>
      </c>
    </row>
    <row r="11" spans="1:6" x14ac:dyDescent="0.3">
      <c r="A11" s="12" t="s">
        <v>6</v>
      </c>
      <c r="B11" s="11" t="s">
        <v>16</v>
      </c>
      <c r="C11" s="11"/>
      <c r="D11" s="18">
        <f>VLOOKUP(B11,计分表!B:AF,31,0)</f>
        <v>66.540611111111104</v>
      </c>
      <c r="E11" s="18">
        <f t="shared" si="0"/>
        <v>25</v>
      </c>
      <c r="F11" s="18">
        <f>_xlfn.RANK.EQ(VLOOKUP(B11,智育素质!$B:$D,3,FALSE),智育素质!$D:$D,0)</f>
        <v>15</v>
      </c>
    </row>
    <row r="12" spans="1:6" x14ac:dyDescent="0.3">
      <c r="A12" s="12" t="s">
        <v>6</v>
      </c>
      <c r="B12" s="11" t="s">
        <v>17</v>
      </c>
      <c r="C12" s="11"/>
      <c r="D12" s="18">
        <f>VLOOKUP(B12,计分表!B:AF,31,0)</f>
        <v>80.94</v>
      </c>
      <c r="E12" s="18">
        <f t="shared" si="0"/>
        <v>5</v>
      </c>
      <c r="F12" s="18">
        <f>_xlfn.RANK.EQ(VLOOKUP(B12,智育素质!$B:$D,3,FALSE),智育素质!$D:$D,0)</f>
        <v>16</v>
      </c>
    </row>
    <row r="13" spans="1:6" x14ac:dyDescent="0.3">
      <c r="A13" s="12" t="s">
        <v>6</v>
      </c>
      <c r="B13" s="11" t="s">
        <v>18</v>
      </c>
      <c r="C13" s="11"/>
      <c r="D13" s="18">
        <f>VLOOKUP(B13,计分表!B:AF,31,0)</f>
        <v>67.145333333333326</v>
      </c>
      <c r="E13" s="18">
        <f t="shared" si="0"/>
        <v>23</v>
      </c>
      <c r="F13" s="18">
        <f>_xlfn.RANK.EQ(VLOOKUP(B13,智育素质!$B:$D,3,FALSE),智育素质!$D:$D,0)</f>
        <v>18</v>
      </c>
    </row>
    <row r="14" spans="1:6" x14ac:dyDescent="0.3">
      <c r="A14" s="12" t="s">
        <v>6</v>
      </c>
      <c r="B14" s="11" t="s">
        <v>19</v>
      </c>
      <c r="C14" s="11"/>
      <c r="D14" s="18">
        <f>VLOOKUP(B14,计分表!B:AF,31,0)</f>
        <v>65.208716666666675</v>
      </c>
      <c r="E14" s="18">
        <f t="shared" si="0"/>
        <v>31</v>
      </c>
      <c r="F14" s="18">
        <f>_xlfn.RANK.EQ(VLOOKUP(B14,智育素质!$B:$D,3,FALSE),智育素质!$D:$D,0)</f>
        <v>19</v>
      </c>
    </row>
    <row r="15" spans="1:6" x14ac:dyDescent="0.3">
      <c r="A15" s="12" t="s">
        <v>6</v>
      </c>
      <c r="B15" s="11" t="s">
        <v>20</v>
      </c>
      <c r="C15" s="11"/>
      <c r="D15" s="18">
        <f>VLOOKUP(B15,计分表!B:AF,31,0)</f>
        <v>79.632000000000005</v>
      </c>
      <c r="E15" s="18">
        <f t="shared" si="0"/>
        <v>7</v>
      </c>
      <c r="F15" s="18">
        <f>_xlfn.RANK.EQ(VLOOKUP(B15,智育素质!$B:$D,3,FALSE),智育素质!$D:$D,0)</f>
        <v>21</v>
      </c>
    </row>
    <row r="16" spans="1:6" x14ac:dyDescent="0.3">
      <c r="A16" s="12" t="s">
        <v>6</v>
      </c>
      <c r="B16" s="11" t="s">
        <v>21</v>
      </c>
      <c r="C16" s="11"/>
      <c r="D16" s="18">
        <f>VLOOKUP(B16,计分表!B:AF,31,0)</f>
        <v>66.710718749999998</v>
      </c>
      <c r="E16" s="18">
        <f t="shared" si="0"/>
        <v>24</v>
      </c>
      <c r="F16" s="18">
        <f>_xlfn.RANK.EQ(VLOOKUP(B16,智育素质!$B:$D,3,FALSE),智育素质!$D:$D,0)</f>
        <v>22</v>
      </c>
    </row>
    <row r="17" spans="1:6" x14ac:dyDescent="0.3">
      <c r="A17" s="12" t="s">
        <v>6</v>
      </c>
      <c r="B17" s="11" t="s">
        <v>22</v>
      </c>
      <c r="C17" s="11"/>
      <c r="D17" s="18">
        <f>VLOOKUP(B17,计分表!B:AF,31,0)</f>
        <v>64.368529166666661</v>
      </c>
      <c r="E17" s="18">
        <f t="shared" si="0"/>
        <v>32</v>
      </c>
      <c r="F17" s="18">
        <f>_xlfn.RANK.EQ(VLOOKUP(B17,智育素质!$B:$D,3,FALSE),智育素质!$D:$D,0)</f>
        <v>26</v>
      </c>
    </row>
    <row r="18" spans="1:6" x14ac:dyDescent="0.3">
      <c r="A18" s="12" t="s">
        <v>6</v>
      </c>
      <c r="B18" s="11" t="s">
        <v>23</v>
      </c>
      <c r="C18" s="11"/>
      <c r="D18" s="18">
        <f>VLOOKUP(B18,计分表!B:AF,31,0)</f>
        <v>68.691999999999993</v>
      </c>
      <c r="E18" s="18">
        <f t="shared" si="0"/>
        <v>20</v>
      </c>
      <c r="F18" s="18">
        <f>_xlfn.RANK.EQ(VLOOKUP(B18,智育素质!$B:$D,3,FALSE),智育素质!$D:$D,0)</f>
        <v>32</v>
      </c>
    </row>
    <row r="19" spans="1:6" x14ac:dyDescent="0.3">
      <c r="A19" s="12" t="s">
        <v>6</v>
      </c>
      <c r="B19" s="11" t="s">
        <v>24</v>
      </c>
      <c r="C19" s="11"/>
      <c r="D19" s="18">
        <f>VLOOKUP(B19,计分表!B:AF,31,0)</f>
        <v>67.927666666666667</v>
      </c>
      <c r="E19" s="18">
        <f t="shared" si="0"/>
        <v>22</v>
      </c>
      <c r="F19" s="18">
        <f>_xlfn.RANK.EQ(VLOOKUP(B19,智育素质!$B:$D,3,FALSE),智育素质!$D:$D,0)</f>
        <v>30</v>
      </c>
    </row>
    <row r="20" spans="1:6" x14ac:dyDescent="0.3">
      <c r="A20" s="12" t="s">
        <v>6</v>
      </c>
      <c r="B20" s="11" t="s">
        <v>25</v>
      </c>
      <c r="C20" s="11"/>
      <c r="D20" s="18">
        <f>VLOOKUP(B20,计分表!B:AF,31,0)</f>
        <v>62.176770833333336</v>
      </c>
      <c r="E20" s="18">
        <f t="shared" si="0"/>
        <v>34</v>
      </c>
      <c r="F20" s="18">
        <f>_xlfn.RANK.EQ(VLOOKUP(B20,智育素质!$B:$D,3,FALSE),智育素质!$D:$D,0)</f>
        <v>33</v>
      </c>
    </row>
    <row r="21" spans="1:6" x14ac:dyDescent="0.3">
      <c r="A21" s="12" t="s">
        <v>6</v>
      </c>
      <c r="B21" s="11" t="s">
        <v>26</v>
      </c>
      <c r="C21" s="11"/>
      <c r="D21" s="18">
        <f>VLOOKUP(B21,计分表!B:AF,31,0)</f>
        <v>59.198333333333331</v>
      </c>
      <c r="E21" s="18">
        <f t="shared" si="0"/>
        <v>35</v>
      </c>
      <c r="F21" s="18">
        <f>_xlfn.RANK.EQ(VLOOKUP(B21,智育素质!$B:$D,3,FALSE),智育素质!$D:$D,0)</f>
        <v>35</v>
      </c>
    </row>
    <row r="22" spans="1:6" x14ac:dyDescent="0.3">
      <c r="A22" s="12" t="s">
        <v>6</v>
      </c>
      <c r="B22" s="11" t="s">
        <v>27</v>
      </c>
      <c r="C22" s="11"/>
      <c r="D22" s="18">
        <f>VLOOKUP(B22,计分表!B:AF,31,0)</f>
        <v>82.13</v>
      </c>
      <c r="E22" s="18">
        <f t="shared" si="0"/>
        <v>4</v>
      </c>
      <c r="F22" s="18">
        <f>_xlfn.RANK.EQ(VLOOKUP(B22,智育素质!$B:$D,3,FALSE),智育素质!$D:$D,0)</f>
        <v>2</v>
      </c>
    </row>
    <row r="23" spans="1:6" x14ac:dyDescent="0.3">
      <c r="A23" s="12" t="s">
        <v>6</v>
      </c>
      <c r="B23" s="11" t="s">
        <v>28</v>
      </c>
      <c r="C23" s="11"/>
      <c r="D23" s="18">
        <f>VLOOKUP(B23,计分表!B:AF,31,0)</f>
        <v>77.82353333333333</v>
      </c>
      <c r="E23" s="18">
        <f t="shared" si="0"/>
        <v>10</v>
      </c>
      <c r="F23" s="18">
        <f>_xlfn.RANK.EQ(VLOOKUP(B23,智育素质!$B:$D,3,FALSE),智育素质!$D:$D,0)</f>
        <v>4</v>
      </c>
    </row>
    <row r="24" spans="1:6" x14ac:dyDescent="0.3">
      <c r="A24" s="12" t="s">
        <v>6</v>
      </c>
      <c r="B24" s="11" t="s">
        <v>29</v>
      </c>
      <c r="C24" s="11"/>
      <c r="D24" s="18">
        <f>VLOOKUP(B24,计分表!B:AF,31,0)</f>
        <v>83.037983928571435</v>
      </c>
      <c r="E24" s="18">
        <f t="shared" si="0"/>
        <v>3</v>
      </c>
      <c r="F24" s="18">
        <f>_xlfn.RANK.EQ(VLOOKUP(B24,智育素质!$B:$D,3,FALSE),智育素质!$D:$D,0)</f>
        <v>6</v>
      </c>
    </row>
    <row r="25" spans="1:6" x14ac:dyDescent="0.3">
      <c r="A25" s="12" t="s">
        <v>6</v>
      </c>
      <c r="B25" s="11" t="s">
        <v>30</v>
      </c>
      <c r="C25" s="11"/>
      <c r="D25" s="18">
        <f>VLOOKUP(B25,计分表!B:AF,31,0)</f>
        <v>85.294385416666671</v>
      </c>
      <c r="E25" s="18">
        <f t="shared" si="0"/>
        <v>2</v>
      </c>
      <c r="F25" s="18">
        <f>_xlfn.RANK.EQ(VLOOKUP(B25,智育素质!$B:$D,3,FALSE),智育素质!$D:$D,0)</f>
        <v>10</v>
      </c>
    </row>
    <row r="26" spans="1:6" x14ac:dyDescent="0.3">
      <c r="A26" s="12" t="s">
        <v>6</v>
      </c>
      <c r="B26" s="11" t="s">
        <v>31</v>
      </c>
      <c r="C26" s="11"/>
      <c r="D26" s="18">
        <f>VLOOKUP(B26,计分表!B:AF,31,0)</f>
        <v>65.653444444444446</v>
      </c>
      <c r="E26" s="18">
        <f t="shared" si="0"/>
        <v>29</v>
      </c>
      <c r="F26" s="18">
        <f>_xlfn.RANK.EQ(VLOOKUP(B26,智育素质!$B:$D,3,FALSE),智育素质!$D:$D,0)</f>
        <v>12</v>
      </c>
    </row>
    <row r="27" spans="1:6" x14ac:dyDescent="0.3">
      <c r="A27" s="12" t="s">
        <v>6</v>
      </c>
      <c r="B27" s="11" t="s">
        <v>32</v>
      </c>
      <c r="C27" s="11"/>
      <c r="D27" s="18">
        <f>VLOOKUP(B27,计分表!B:AF,31,0)</f>
        <v>70.284533333333329</v>
      </c>
      <c r="E27" s="18">
        <f t="shared" si="0"/>
        <v>18</v>
      </c>
      <c r="F27" s="18">
        <f>_xlfn.RANK.EQ(VLOOKUP(B27,智育素质!$B:$D,3,FALSE),智育素质!$D:$D,0)</f>
        <v>14</v>
      </c>
    </row>
    <row r="28" spans="1:6" x14ac:dyDescent="0.3">
      <c r="A28" s="12" t="s">
        <v>6</v>
      </c>
      <c r="B28" s="11" t="s">
        <v>33</v>
      </c>
      <c r="C28" s="11"/>
      <c r="D28" s="18">
        <f>VLOOKUP(B28,计分表!B:AF,31,0)</f>
        <v>69.143587499999995</v>
      </c>
      <c r="E28" s="18">
        <f t="shared" si="0"/>
        <v>19</v>
      </c>
      <c r="F28" s="18">
        <f>_xlfn.RANK.EQ(VLOOKUP(B28,智育素质!$B:$D,3,FALSE),智育素质!$D:$D,0)</f>
        <v>20</v>
      </c>
    </row>
    <row r="29" spans="1:6" x14ac:dyDescent="0.3">
      <c r="A29" s="12" t="s">
        <v>6</v>
      </c>
      <c r="B29" s="11" t="s">
        <v>34</v>
      </c>
      <c r="C29" s="11"/>
      <c r="D29" s="18">
        <f>VLOOKUP(B29,计分表!B:AF,31,0)</f>
        <v>71.377444444444436</v>
      </c>
      <c r="E29" s="18">
        <f t="shared" si="0"/>
        <v>16</v>
      </c>
      <c r="F29" s="18">
        <f>_xlfn.RANK.EQ(VLOOKUP(B29,智育素质!$B:$D,3,FALSE),智育素质!$D:$D,0)</f>
        <v>23</v>
      </c>
    </row>
    <row r="30" spans="1:6" x14ac:dyDescent="0.3">
      <c r="A30" s="12" t="s">
        <v>6</v>
      </c>
      <c r="B30" s="11" t="s">
        <v>35</v>
      </c>
      <c r="C30" s="11"/>
      <c r="D30" s="18">
        <f>VLOOKUP(B30,计分表!B:AF,31,0)</f>
        <v>65.518999999999991</v>
      </c>
      <c r="E30" s="18">
        <f t="shared" si="0"/>
        <v>30</v>
      </c>
      <c r="F30" s="18">
        <f>_xlfn.RANK.EQ(VLOOKUP(B30,智育素质!$B:$D,3,FALSE),智育素质!$D:$D,0)</f>
        <v>27</v>
      </c>
    </row>
    <row r="31" spans="1:6" x14ac:dyDescent="0.3">
      <c r="A31" s="12" t="s">
        <v>6</v>
      </c>
      <c r="B31" s="11" t="s">
        <v>36</v>
      </c>
      <c r="C31" s="11"/>
      <c r="D31" s="18">
        <f>VLOOKUP(B31,计分表!B:AF,31,0)</f>
        <v>66.006866666666667</v>
      </c>
      <c r="E31" s="18">
        <f t="shared" si="0"/>
        <v>26</v>
      </c>
      <c r="F31" s="18">
        <f>_xlfn.RANK.EQ(VLOOKUP(B31,智育素质!$B:$D,3,FALSE),智育素质!$D:$D,0)</f>
        <v>24</v>
      </c>
    </row>
    <row r="32" spans="1:6" x14ac:dyDescent="0.3">
      <c r="A32" s="12" t="s">
        <v>6</v>
      </c>
      <c r="B32" s="11" t="s">
        <v>37</v>
      </c>
      <c r="C32" s="11"/>
      <c r="D32" s="18">
        <f>VLOOKUP(B32,计分表!B:AF,31,0)</f>
        <v>70.771999999999991</v>
      </c>
      <c r="E32" s="18">
        <f t="shared" si="0"/>
        <v>17</v>
      </c>
      <c r="F32" s="18">
        <f>_xlfn.RANK.EQ(VLOOKUP(B32,智育素质!$B:$D,3,FALSE),智育素质!$D:$D,0)</f>
        <v>31</v>
      </c>
    </row>
    <row r="33" spans="1:6" x14ac:dyDescent="0.3">
      <c r="A33" s="12" t="s">
        <v>6</v>
      </c>
      <c r="B33" s="11" t="s">
        <v>38</v>
      </c>
      <c r="C33" s="11"/>
      <c r="D33" s="18">
        <f>VLOOKUP(B33,计分表!B:AF,31,0)</f>
        <v>62.249444444444457</v>
      </c>
      <c r="E33" s="18">
        <f t="shared" si="0"/>
        <v>33</v>
      </c>
      <c r="F33" s="18">
        <f>_xlfn.RANK.EQ(VLOOKUP(B33,智育素质!$B:$D,3,FALSE),智育素质!$D:$D,0)</f>
        <v>34</v>
      </c>
    </row>
    <row r="34" spans="1:6" x14ac:dyDescent="0.3">
      <c r="A34" s="12" t="s">
        <v>6</v>
      </c>
      <c r="B34" s="11" t="s">
        <v>39</v>
      </c>
      <c r="C34" s="11"/>
      <c r="D34" s="18">
        <f>VLOOKUP(B34,计分表!B:AF,31,0)</f>
        <v>57.911979166666669</v>
      </c>
      <c r="E34" s="18">
        <f t="shared" si="0"/>
        <v>36</v>
      </c>
      <c r="F34" s="18">
        <f>_xlfn.RANK.EQ(VLOOKUP(B34,智育素质!$B:$D,3,FALSE),智育素质!$D:$D,0)</f>
        <v>36</v>
      </c>
    </row>
    <row r="35" spans="1:6" x14ac:dyDescent="0.3">
      <c r="A35" s="12" t="s">
        <v>6</v>
      </c>
      <c r="B35" s="11" t="s">
        <v>40</v>
      </c>
      <c r="C35" s="11"/>
      <c r="D35" s="18">
        <f>VLOOKUP(B35,计分表!B:AF,31,0)</f>
        <v>68.443399999999997</v>
      </c>
      <c r="E35" s="18">
        <f t="shared" si="0"/>
        <v>21</v>
      </c>
      <c r="F35" s="18">
        <f>_xlfn.RANK.EQ(VLOOKUP(B35,智育素质!$B:$D,3,FALSE),智育素质!$D:$D,0)</f>
        <v>28</v>
      </c>
    </row>
    <row r="36" spans="1:6" x14ac:dyDescent="0.3">
      <c r="A36" s="12" t="s">
        <v>6</v>
      </c>
      <c r="B36" s="11" t="s">
        <v>41</v>
      </c>
      <c r="C36" s="11"/>
      <c r="D36" s="18">
        <f>VLOOKUP(B36,计分表!B:AF,31,0)</f>
        <v>73.097999999999999</v>
      </c>
      <c r="E36" s="18">
        <f t="shared" si="0"/>
        <v>14</v>
      </c>
      <c r="F36" s="18">
        <f>_xlfn.RANK.EQ(VLOOKUP(B36,智育素质!$B:$D,3,FALSE),智育素质!$D:$D,0)</f>
        <v>7</v>
      </c>
    </row>
    <row r="37" spans="1:6" x14ac:dyDescent="0.3">
      <c r="A37" s="12" t="s">
        <v>6</v>
      </c>
      <c r="B37" s="11" t="s">
        <v>42</v>
      </c>
      <c r="C37" s="11"/>
      <c r="D37" s="18">
        <f>VLOOKUP(B37,计分表!B:AF,31,0)</f>
        <v>71.702611111111111</v>
      </c>
      <c r="E37" s="18">
        <f t="shared" si="0"/>
        <v>15</v>
      </c>
      <c r="F37" s="18">
        <f>_xlfn.RANK.EQ(VLOOKUP(B37,智育素质!$B:$D,3,FALSE),智育素质!$D:$D,0)</f>
        <v>11</v>
      </c>
    </row>
  </sheetData>
  <phoneticPr fontId="13" type="noConversion"/>
  <pageMargins left="0.75" right="0.75" top="1" bottom="1" header="0.5" footer="0.5"/>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39"/>
  <sheetViews>
    <sheetView zoomScale="106" zoomScaleNormal="106" workbookViewId="0">
      <pane xSplit="2" ySplit="3" topLeftCell="C4" activePane="bottomRight" state="frozen"/>
      <selection pane="topRight"/>
      <selection pane="bottomLeft"/>
      <selection pane="bottomRight" activeCell="V4" sqref="V4"/>
    </sheetView>
  </sheetViews>
  <sheetFormatPr defaultColWidth="9.19921875" defaultRowHeight="13.5" x14ac:dyDescent="0.3"/>
  <cols>
    <col min="1" max="1" width="24.19921875" style="16" customWidth="1"/>
    <col min="2" max="2" width="16.19921875" style="16" customWidth="1"/>
    <col min="3" max="3" width="9.46484375" style="16" customWidth="1"/>
    <col min="4" max="4" width="15.9296875" style="37" customWidth="1"/>
    <col min="5" max="5" width="17.06640625" style="37" customWidth="1"/>
    <col min="6" max="6" width="15.9296875" style="37" customWidth="1"/>
    <col min="7" max="8" width="13.796875" style="37" customWidth="1"/>
    <col min="9" max="9" width="5.59765625" style="37" customWidth="1"/>
    <col min="10" max="10" width="15.9296875" style="37" customWidth="1"/>
    <col min="11" max="11" width="16.73046875" style="16" customWidth="1"/>
    <col min="12" max="12" width="14.796875" style="16" customWidth="1"/>
    <col min="13" max="13" width="20.19921875" style="16" customWidth="1"/>
    <col min="14" max="14" width="11.73046875" style="16" customWidth="1"/>
    <col min="15" max="15" width="11.73046875" style="37" customWidth="1"/>
    <col min="16" max="16" width="6.06640625" style="16" customWidth="1"/>
    <col min="17" max="17" width="15.9296875" style="37" customWidth="1"/>
    <col min="18" max="18" width="18.06640625" style="16" customWidth="1"/>
    <col min="19" max="19" width="20.19921875" style="16" customWidth="1"/>
    <col min="20" max="20" width="15.9296875" style="16" customWidth="1"/>
    <col min="21" max="21" width="9.33203125" style="18" customWidth="1"/>
    <col min="22" max="22" width="10.19921875" style="38" customWidth="1"/>
    <col min="23" max="23" width="6.33203125" style="38" customWidth="1"/>
    <col min="24" max="24" width="8.33203125" style="38" customWidth="1"/>
    <col min="25" max="25" width="9.33203125" style="38" customWidth="1"/>
    <col min="26" max="26" width="15.9296875" style="38" customWidth="1"/>
    <col min="27" max="27" width="13.796875" style="38" customWidth="1"/>
    <col min="28" max="29" width="9.33203125" style="38" customWidth="1"/>
    <col min="30" max="30" width="7.33203125" style="38" customWidth="1"/>
    <col min="31" max="31" width="22.46484375" style="38" customWidth="1"/>
    <col min="32" max="32" width="15.9296875" style="38" customWidth="1"/>
    <col min="33" max="16384" width="9.19921875" style="18"/>
  </cols>
  <sheetData>
    <row r="1" spans="1:32" s="36" customFormat="1" ht="40.049999999999997" customHeight="1" x14ac:dyDescent="0.3">
      <c r="A1" s="62" t="s">
        <v>0</v>
      </c>
      <c r="B1" s="63" t="s">
        <v>1</v>
      </c>
      <c r="C1" s="63" t="s">
        <v>2</v>
      </c>
      <c r="D1" s="65" t="s">
        <v>43</v>
      </c>
      <c r="E1" s="65"/>
      <c r="F1" s="65"/>
      <c r="G1" s="65"/>
      <c r="H1" s="65"/>
      <c r="I1" s="65"/>
      <c r="J1" s="65"/>
      <c r="K1" s="66" t="s">
        <v>44</v>
      </c>
      <c r="L1" s="66" t="s">
        <v>45</v>
      </c>
      <c r="M1" s="66"/>
      <c r="N1" s="66"/>
      <c r="O1" s="65"/>
      <c r="P1" s="66"/>
      <c r="Q1" s="65"/>
      <c r="R1" s="67" t="s">
        <v>46</v>
      </c>
      <c r="S1" s="67"/>
      <c r="T1" s="67"/>
      <c r="U1" s="66" t="s">
        <v>47</v>
      </c>
      <c r="V1" s="66"/>
      <c r="W1" s="66"/>
      <c r="X1" s="66"/>
      <c r="Y1" s="66"/>
      <c r="Z1" s="66"/>
      <c r="AA1" s="68" t="s">
        <v>48</v>
      </c>
      <c r="AB1" s="68"/>
      <c r="AC1" s="68"/>
      <c r="AD1" s="68"/>
      <c r="AE1" s="68"/>
      <c r="AF1" s="60" t="s">
        <v>49</v>
      </c>
    </row>
    <row r="2" spans="1:32" s="36" customFormat="1" ht="40.049999999999997" customHeight="1" x14ac:dyDescent="0.3">
      <c r="A2" s="62"/>
      <c r="B2" s="63"/>
      <c r="C2" s="63"/>
      <c r="D2" s="64" t="s">
        <v>50</v>
      </c>
      <c r="E2" s="69" t="s">
        <v>51</v>
      </c>
      <c r="F2" s="69"/>
      <c r="G2" s="69"/>
      <c r="H2" s="69"/>
      <c r="I2" s="69"/>
      <c r="J2" s="64" t="s">
        <v>52</v>
      </c>
      <c r="K2" s="66"/>
      <c r="L2" s="70" t="s">
        <v>53</v>
      </c>
      <c r="M2" s="70" t="s">
        <v>54</v>
      </c>
      <c r="N2" s="70"/>
      <c r="O2" s="69"/>
      <c r="P2" s="70"/>
      <c r="Q2" s="69" t="s">
        <v>55</v>
      </c>
      <c r="R2" s="71" t="s">
        <v>56</v>
      </c>
      <c r="S2" s="72" t="s">
        <v>57</v>
      </c>
      <c r="T2" s="74" t="s">
        <v>58</v>
      </c>
      <c r="U2" s="63" t="s">
        <v>59</v>
      </c>
      <c r="V2" s="61" t="s">
        <v>60</v>
      </c>
      <c r="W2" s="61"/>
      <c r="X2" s="61"/>
      <c r="Y2" s="61" t="s">
        <v>61</v>
      </c>
      <c r="Z2" s="61" t="s">
        <v>62</v>
      </c>
      <c r="AA2" s="61" t="s">
        <v>63</v>
      </c>
      <c r="AB2" s="61" t="s">
        <v>64</v>
      </c>
      <c r="AC2" s="61" t="s">
        <v>65</v>
      </c>
      <c r="AD2" s="75" t="s">
        <v>66</v>
      </c>
      <c r="AE2" s="61" t="s">
        <v>67</v>
      </c>
      <c r="AF2" s="60"/>
    </row>
    <row r="3" spans="1:32" s="36" customFormat="1" ht="40.049999999999997" customHeight="1" x14ac:dyDescent="0.3">
      <c r="A3" s="62"/>
      <c r="B3" s="63"/>
      <c r="C3" s="63"/>
      <c r="D3" s="64"/>
      <c r="E3" s="43" t="s">
        <v>68</v>
      </c>
      <c r="F3" s="44" t="s">
        <v>69</v>
      </c>
      <c r="G3" s="40" t="s">
        <v>70</v>
      </c>
      <c r="H3" s="40" t="s">
        <v>71</v>
      </c>
      <c r="I3" s="40" t="s">
        <v>3</v>
      </c>
      <c r="J3" s="64"/>
      <c r="K3" s="66"/>
      <c r="L3" s="70"/>
      <c r="M3" s="45" t="s">
        <v>72</v>
      </c>
      <c r="N3" s="45" t="s">
        <v>73</v>
      </c>
      <c r="O3" s="42" t="s">
        <v>74</v>
      </c>
      <c r="P3" s="45" t="s">
        <v>3</v>
      </c>
      <c r="Q3" s="69"/>
      <c r="R3" s="71"/>
      <c r="S3" s="73"/>
      <c r="T3" s="74"/>
      <c r="U3" s="63"/>
      <c r="V3" s="34" t="s">
        <v>75</v>
      </c>
      <c r="W3" s="34" t="s">
        <v>76</v>
      </c>
      <c r="X3" s="34" t="s">
        <v>77</v>
      </c>
      <c r="Y3" s="61"/>
      <c r="Z3" s="61"/>
      <c r="AA3" s="61"/>
      <c r="AB3" s="61"/>
      <c r="AC3" s="61"/>
      <c r="AD3" s="75"/>
      <c r="AE3" s="61"/>
      <c r="AF3" s="60"/>
    </row>
    <row r="4" spans="1:32" x14ac:dyDescent="0.3">
      <c r="A4" s="12" t="s">
        <v>6</v>
      </c>
      <c r="B4" s="11" t="s">
        <v>7</v>
      </c>
      <c r="C4" s="11"/>
      <c r="D4" s="41">
        <f>SUMIFS(德育素质!H:H,德育素质!B:B,B4,德育素质!D:D,"=基本评定分")</f>
        <v>5.28</v>
      </c>
      <c r="E4" s="41">
        <f>MIN(2,SUMIFS(德育素质!H:H,德育素质!A:A,A4,德育素质!D:D,"=集体评定等级分",德育素质!E:E,"=班级考评等级")+SUMIFS(德育素质!H:H,德育素质!B:B,B4,德育素质!D:D,"=集体评定等级分"))</f>
        <v>1</v>
      </c>
      <c r="F4" s="41">
        <f>MIN(2,SUMIFS(德育素质!H:H,德育素质!B:B,B4,德育素质!D:D,"=社会责任记实分"))</f>
        <v>0</v>
      </c>
      <c r="G4" s="41">
        <f>SUMIFS(德育素质!H:H,德育素质!B:B,B4,德育素质!D:D,"=违纪违规扣分")</f>
        <v>0</v>
      </c>
      <c r="H4" s="41">
        <f>SUMIFS(德育素质!H:H,德育素质!B:B,B4,德育素质!D:D,"=荣誉称号加分")</f>
        <v>0</v>
      </c>
      <c r="I4" s="41">
        <f>MIN(4,E4+F4+G4+H4)</f>
        <v>1</v>
      </c>
      <c r="J4" s="41">
        <f>D4+I4</f>
        <v>6.28</v>
      </c>
      <c r="K4" s="41">
        <f>(VLOOKUP(B4,智育素质!B:D,3,0)*10+50)*0.6</f>
        <v>51.426000000000002</v>
      </c>
      <c r="L4" s="41">
        <f>SUMIFS(体育素质!J:J,体育素质!B:B,B4,体育素质!D:D,"=体育课程成绩",体育素质!E:E,"=体育成绩")/40</f>
        <v>4.4249999999999998</v>
      </c>
      <c r="M4" s="41">
        <f>SUMIFS(体育素质!L:L,体育素质!B:B,B4,体育素质!D:D,"=校内外体育竞赛")</f>
        <v>0</v>
      </c>
      <c r="N4" s="41">
        <f>SUMIFS(体育素质!L:L,体育素质!B:B,B4,体育素质!D:D,"=校内外体育活动",体育素质!E:E,"=早锻炼")</f>
        <v>0</v>
      </c>
      <c r="O4" s="41">
        <f>SUMIFS(体育素质!L:L,体育素质!B:B,B4,体育素质!D:D,"=校内外体育活动",体育素质!E:E,"=校园跑")</f>
        <v>1</v>
      </c>
      <c r="P4" s="41">
        <f>MIN(3,M4+N4+O4)</f>
        <v>1</v>
      </c>
      <c r="Q4" s="41">
        <f>MIN(8,P4+L4)</f>
        <v>5.4249999999999998</v>
      </c>
      <c r="R4" s="41">
        <f>MIN(0.5,SUMIFS(美育素质!L:L,美育素质!B:B,B4,美育素质!D:D,"=文化艺术实践"))</f>
        <v>0</v>
      </c>
      <c r="S4" s="41">
        <f>SUMIFS(美育素质!L:L,美育素质!B:B,B4,美育素质!D:D,"=校内外文化艺术竞赛")</f>
        <v>0</v>
      </c>
      <c r="T4" s="46">
        <f>MIN(5,S4+R4)</f>
        <v>0</v>
      </c>
      <c r="U4" s="41">
        <f>MAX(0,SUMIFS(劳育素质!K:K,劳育素质!B:B,B4,劳育素质!D:D,"=劳动日常考核基础分")+SUMIFS(劳育素质!K:K,劳育素质!B:B,B4,劳育素质!D:D,"=活动与卫生加减分"))</f>
        <v>1.5580000000000001</v>
      </c>
      <c r="V4" s="38">
        <f>SUMIFS(劳育素质!K:K,劳育素质!B:B,B4,劳育素质!D:D,"=志愿服务",劳育素质!F:F,"=Q22")</f>
        <v>0</v>
      </c>
      <c r="W4" s="38">
        <f>MIN(0.5,SUMIFS(劳育素质!K:K,劳育素质!B:B,B4,劳育素质!D:D,"=志愿服务",劳育素质!F:F,"=C类"))</f>
        <v>0</v>
      </c>
      <c r="X4" s="38">
        <f>MIN(4,V4+W4)</f>
        <v>0</v>
      </c>
      <c r="Y4" s="38">
        <f>SUMIFS(劳育素质!K:K,劳育素质!B:B,B4,劳育素质!D:D,"=实习实训")</f>
        <v>0</v>
      </c>
      <c r="Z4" s="38">
        <f>MIN(5,U4+X4+Y4)</f>
        <v>1.5580000000000001</v>
      </c>
      <c r="AA4" s="38">
        <f>SUMIFS(创新与实践素质!L:L,创新与实践素质!B:B,B4,创新与实践素质!D:D,"=创新创业素质")</f>
        <v>1</v>
      </c>
      <c r="AB4" s="38">
        <f>SUMIFS(创新与实践素质!L:L,创新与实践素质!B:B,B4,创新与实践素质!D:D,"=水平考试")</f>
        <v>0</v>
      </c>
      <c r="AC4" s="38">
        <f>SUMIFS(创新与实践素质!L:L,创新与实践素质!B:B,B4,创新与实践素质!D:D,"=社会实践")</f>
        <v>0</v>
      </c>
      <c r="AD4" s="38">
        <f>_xlfn.MAXIFS(创新与实践素质!L:L,创新与实践素质!B:B,B4,创新与实践素质!D:D,"=社会工作能力（工作表现）",创新与实践素质!G:G,"=上学期")+_xlfn.MAXIFS(创新与实践素质!L:L,创新与实践素质!B:B,B4,创新与实践素质!D:D,"=社会工作能力（工作表现）",创新与实践素质!G:G,"=下学期")</f>
        <v>0</v>
      </c>
      <c r="AE4" s="38">
        <f>MIN(12,AA4+AB4+AC4+AD4)</f>
        <v>1</v>
      </c>
      <c r="AF4" s="38">
        <f>AE4+Z4+T4+Q4+K4+J4</f>
        <v>65.688999999999993</v>
      </c>
    </row>
    <row r="5" spans="1:32" x14ac:dyDescent="0.3">
      <c r="A5" s="12" t="s">
        <v>6</v>
      </c>
      <c r="B5" s="11" t="s">
        <v>8</v>
      </c>
      <c r="C5" s="11"/>
      <c r="D5" s="41">
        <f>SUMIFS(德育素质!H:H,德育素质!B:B,B5,德育素质!D:D,"=基本评定分")</f>
        <v>5.28</v>
      </c>
      <c r="E5" s="41">
        <f>MIN(2,SUMIFS(德育素质!H:H,德育素质!A:A,A5,德育素质!D:D,"=集体评定等级分",德育素质!E:E,"=班级考评等级")+SUMIFS(德育素质!H:H,德育素质!B:B,B5,德育素质!D:D,"=集体评定等级分"))</f>
        <v>1</v>
      </c>
      <c r="F5" s="41">
        <f>MIN(2,SUMIFS(德育素质!H:H,德育素质!B:B,B5,德育素质!D:D,"=社会责任记实分"))</f>
        <v>0</v>
      </c>
      <c r="G5" s="38">
        <f>SUMIFS(德育素质!H:H,德育素质!B:B,B5,德育素质!D:D,"=违纪违规扣分")</f>
        <v>0</v>
      </c>
      <c r="H5" s="41">
        <f>SUMIFS(德育素质!H:H,德育素质!B:B,B5,德育素质!D:D,"=荣誉称号加分")</f>
        <v>0</v>
      </c>
      <c r="I5" s="41">
        <f>MIN(4,E5+F5+G5+H5)</f>
        <v>1</v>
      </c>
      <c r="J5" s="41">
        <f>D5+I5</f>
        <v>6.28</v>
      </c>
      <c r="K5" s="41">
        <f>(VLOOKUP(B5,智育素质!B:D,3,0)*10+50)*0.6</f>
        <v>55.283999999999999</v>
      </c>
      <c r="L5" s="41">
        <f>SUMIFS(体育素质!J:J,体育素质!B:B,B5,体育素质!D:D,"=体育课程成绩",体育素质!E:E,"=体育成绩")/40</f>
        <v>4.16</v>
      </c>
      <c r="M5" s="41">
        <f>SUMIFS(体育素质!L:L,体育素质!B:B,B5,体育素质!D:D,"=校内外体育竞赛")</f>
        <v>0</v>
      </c>
      <c r="N5" s="41">
        <f>SUMIFS(体育素质!L:L,体育素质!B:B,B5,体育素质!D:D,"=校内外体育活动",体育素质!E:E,"=早锻炼")</f>
        <v>0</v>
      </c>
      <c r="O5" s="41">
        <f>SUMIFS(体育素质!L:L,体育素质!B:B,B5,体育素质!D:D,"=校内外体育活动",体育素质!E:E,"=校园跑")</f>
        <v>1</v>
      </c>
      <c r="P5" s="41">
        <f>MIN(3,M5+N5+O5)</f>
        <v>1</v>
      </c>
      <c r="Q5" s="41">
        <f>MIN(8,P5+L5)</f>
        <v>5.16</v>
      </c>
      <c r="R5" s="41">
        <f>MIN(0.5,SUMIFS(美育素质!L:L,美育素质!B:B,B5,美育素质!D:D,"=文化艺术实践"))</f>
        <v>0.25</v>
      </c>
      <c r="S5" s="41">
        <f>SUMIFS(美育素质!L:L,美育素质!B:B,B5,美育素质!D:D,"=校内外文化艺术竞赛")</f>
        <v>0</v>
      </c>
      <c r="T5" s="46">
        <f>MIN(5,S5+R5)</f>
        <v>0.25</v>
      </c>
      <c r="U5" s="41">
        <f>MAX(0,SUMIFS(劳育素质!K:K,劳育素质!B:B,B5,劳育素质!D:D,"=劳动日常考核基础分")+SUMIFS(劳育素质!K:K,劳育素质!B:B,B5,劳育素质!D:D,"=活动与卫生加减分"))</f>
        <v>1.5774666666666699</v>
      </c>
      <c r="V5" s="38">
        <f>SUMIFS(劳育素质!K:K,劳育素质!B:B,B5,劳育素质!D:D,"=志愿服务",劳育素质!F:F,"=A类+B类")</f>
        <v>0</v>
      </c>
      <c r="W5" s="38">
        <f>SUMIFS(劳育素质!K:K,劳育素质!B:B,B5,劳育素质!D:D,"=志愿服务",劳育素质!F:F,"=C类")</f>
        <v>0</v>
      </c>
      <c r="X5" s="38">
        <f>MIN(4,V5+W5)</f>
        <v>0</v>
      </c>
      <c r="Y5" s="38">
        <f>SUMIFS(劳育素质!K:K,劳育素质!B:B,B5,劳育素质!D:D,"=实习实训")</f>
        <v>0</v>
      </c>
      <c r="Z5" s="38">
        <f>MIN(5,U5+X5+Y5)</f>
        <v>1.5774666666666699</v>
      </c>
      <c r="AA5" s="38">
        <f>SUMIFS(创新与实践素质!L:L,创新与实践素质!B:B,B5,创新与实践素质!D:D,"=创新创业素质")</f>
        <v>4.7</v>
      </c>
      <c r="AB5" s="38">
        <f>SUMIFS(创新与实践素质!L:L,创新与实践素质!B:B,B5,创新与实践素质!D:D,"=水平考试")</f>
        <v>0.5</v>
      </c>
      <c r="AC5" s="38">
        <f>SUMIFS(创新与实践素质!L:L,创新与实践素质!B:B,B5,创新与实践素质!D:D,"=社会实践")</f>
        <v>0</v>
      </c>
      <c r="AD5" s="38">
        <f>_xlfn.MAXIFS(创新与实践素质!L:L,创新与实践素质!B:B,B5,创新与实践素质!D:D,"=社会工作能力（工作表现）",创新与实践素质!G:G,"=上学期")+_xlfn.MAXIFS(创新与实践素质!L:L,创新与实践素质!B:B,B5,创新与实践素质!D:D,"=社会工作能力（工作表现）",创新与实践素质!G:G,"=下学期")</f>
        <v>0</v>
      </c>
      <c r="AE5" s="38">
        <f>MIN(12,AA5+AB5+AC5+AD5)</f>
        <v>5.2</v>
      </c>
      <c r="AF5" s="38">
        <f>AE5+Z5+T5+Q5+K5+J5</f>
        <v>73.751466666666673</v>
      </c>
    </row>
    <row r="6" spans="1:32" x14ac:dyDescent="0.3">
      <c r="A6" s="12" t="s">
        <v>6</v>
      </c>
      <c r="B6" s="11" t="s">
        <v>9</v>
      </c>
      <c r="C6" s="11"/>
      <c r="D6" s="41">
        <f>SUMIFS(德育素质!H:H,德育素质!B:B,B6,德育素质!D:D,"=基本评定分")</f>
        <v>6</v>
      </c>
      <c r="E6" s="41">
        <f>MIN(2,SUMIFS(德育素质!H:H,德育素质!A:A,A6,德育素质!D:D,"=集体评定等级分",德育素质!E:E,"=班级考评等级")+SUMIFS(德育素质!H:H,德育素质!B:B,B6,德育素质!D:D,"=集体评定等级分"))</f>
        <v>1</v>
      </c>
      <c r="F6" s="41">
        <f>MIN(2,SUMIFS(德育素质!H:H,德育素质!B:B,B6,德育素质!D:D,"=社会责任记实分"))</f>
        <v>0.3</v>
      </c>
      <c r="G6" s="41">
        <f>SUMIFS(德育素质!H:H,德育素质!B:B,B6,德育素质!D:D,"=违纪违规扣分")</f>
        <v>0</v>
      </c>
      <c r="H6" s="41">
        <f>SUMIFS(德育素质!H:H,德育素质!B:B,B6,德育素质!D:D,"=荣誉称号加分")</f>
        <v>0.375</v>
      </c>
      <c r="I6" s="41">
        <f>MIN(4,E6+F6+G6+H6)</f>
        <v>1.675</v>
      </c>
      <c r="J6" s="41">
        <f>D6+I6</f>
        <v>7.6749999999999998</v>
      </c>
      <c r="K6" s="41">
        <f>(VLOOKUP(B6,智育素质!B:D,3,0)*10+50)*0.6</f>
        <v>54.359999999999992</v>
      </c>
      <c r="L6" s="41">
        <f>SUMIFS(体育素质!J:J,体育素质!B:B,B6,体育素质!D:D,"=体育课程成绩",体育素质!E:E,"=体育成绩")/40</f>
        <v>4.7549999999999999</v>
      </c>
      <c r="M6" s="41">
        <f>SUMIFS(体育素质!L:L,体育素质!B:B,B6,体育素质!D:D,"=校内外体育竞赛")</f>
        <v>1</v>
      </c>
      <c r="N6" s="41">
        <f>SUMIFS(体育素质!L:L,体育素质!B:B,B6,体育素质!D:D,"=校内外体育活动",体育素质!E:E,"=早锻炼")</f>
        <v>0</v>
      </c>
      <c r="O6" s="41">
        <f>SUMIFS(体育素质!L:L,体育素质!B:B,B6,体育素质!D:D,"=校内外体育活动",体育素质!E:E,"=校园跑")</f>
        <v>1</v>
      </c>
      <c r="P6" s="41">
        <f>MIN(3,M6+N6+O6)</f>
        <v>2</v>
      </c>
      <c r="Q6" s="41">
        <f>MIN(8,P6+L6)</f>
        <v>6.7549999999999999</v>
      </c>
      <c r="R6" s="41">
        <f>MIN(0.5,SUMIFS(美育素质!L:L,美育素质!B:B,B6,美育素质!D:D,"=文化艺术实践"))</f>
        <v>0.25</v>
      </c>
      <c r="S6" s="41">
        <f>SUMIFS(美育素质!L:L,美育素质!B:B,B6,美育素质!D:D,"=校内外文化艺术竞赛")</f>
        <v>0</v>
      </c>
      <c r="T6" s="46">
        <f>MIN(5,S6+R6)</f>
        <v>0.25</v>
      </c>
      <c r="U6" s="41">
        <f>MAX(0,SUMIFS(劳育素质!K:K,劳育素质!B:B,B6,劳育素质!D:D,"=劳动日常考核基础分")+SUMIFS(劳育素质!K:K,劳育素质!B:B,B6,劳育素质!D:D,"=活动与卫生加减分"))</f>
        <v>1.5756666666666701</v>
      </c>
      <c r="V6" s="38">
        <f>SUMIFS(劳育素质!K:K,劳育素质!B:B,B6,劳育素质!D:D,"=志愿服务",劳育素质!F:F,"=A类+B类")</f>
        <v>3</v>
      </c>
      <c r="W6" s="38">
        <f>SUMIFS(劳育素质!K:K,劳育素质!B:B,B6,劳育素质!D:D,"=志愿服务",劳育素质!F:F,"=C类")</f>
        <v>0</v>
      </c>
      <c r="X6" s="38">
        <f>MIN(4,V6+W6)</f>
        <v>3</v>
      </c>
      <c r="Y6" s="38">
        <f>SUMIFS(劳育素质!K:K,劳育素质!B:B,B6,劳育素质!D:D,"=实习实训")</f>
        <v>0</v>
      </c>
      <c r="Z6" s="38">
        <f>MIN(5,U6+X6+Y6)</f>
        <v>4.5756666666666703</v>
      </c>
      <c r="AA6" s="38">
        <f>SUMIFS(创新与实践素质!L:L,创新与实践素质!B:B,B6,创新与实践素质!D:D,"=创新创业素质")</f>
        <v>0</v>
      </c>
      <c r="AB6" s="38">
        <f>SUMIFS(创新与实践素质!L:L,创新与实践素质!B:B,B6,创新与实践素质!D:D,"=水平考试")</f>
        <v>0</v>
      </c>
      <c r="AC6" s="38">
        <f>SUMIFS(创新与实践素质!L:L,创新与实践素质!B:B,B6,创新与实践素质!D:D,"=社会实践")</f>
        <v>0</v>
      </c>
      <c r="AD6" s="38">
        <f>_xlfn.MAXIFS(创新与实践素质!L:L,创新与实践素质!B:B,B6,创新与实践素质!D:D,"=社会工作能力（工作表现）",创新与实践素质!G:G,"=上学期")+_xlfn.MAXIFS(创新与实践素质!L:L,创新与实践素质!B:B,B6,创新与实践素质!D:D,"=社会工作能力（工作表现）",创新与实践素质!G:G,"=下学期")</f>
        <v>0</v>
      </c>
      <c r="AE6" s="38">
        <f>MIN(12,AA6+AB6+AC6+AD6)</f>
        <v>0</v>
      </c>
      <c r="AF6" s="38">
        <f>AE6+Z6+T6+Q6+K6+J6</f>
        <v>73.615666666666655</v>
      </c>
    </row>
    <row r="7" spans="1:32" x14ac:dyDescent="0.3">
      <c r="A7" s="12" t="s">
        <v>6</v>
      </c>
      <c r="B7" s="11" t="s">
        <v>10</v>
      </c>
      <c r="C7" s="11"/>
      <c r="D7" s="41">
        <f>SUMIFS(德育素质!H:H,德育素质!B:B,B7,德育素质!D:D,"=基本评定分")</f>
        <v>6</v>
      </c>
      <c r="E7" s="41">
        <f>MIN(2,SUMIFS(德育素质!H:H,德育素质!A:A,A7,德育素质!D:D,"=集体评定等级分",德育素质!E:E,"=班级考评等级")+SUMIFS(德育素质!H:H,德育素质!B:B,B7,德育素质!D:D,"=集体评定等级分"))</f>
        <v>1</v>
      </c>
      <c r="F7" s="41">
        <f>MIN(2,SUMIFS(德育素质!H:H,德育素质!B:B,B7,德育素质!D:D,"=社会责任记实分"))</f>
        <v>0</v>
      </c>
      <c r="G7" s="41">
        <f>SUMIFS(德育素质!H:H,德育素质!B:B,B7,德育素质!D:D,"=违纪违规扣分")</f>
        <v>0</v>
      </c>
      <c r="H7" s="41">
        <f>SUMIFS(德育素质!H:H,德育素质!B:B,B7,德育素质!D:D,"=荣誉称号加分")</f>
        <v>0</v>
      </c>
      <c r="I7" s="41">
        <f>MIN(4,E7+F7+G7+H7)</f>
        <v>1</v>
      </c>
      <c r="J7" s="41">
        <f>D7+I7</f>
        <v>7</v>
      </c>
      <c r="K7" s="41">
        <f>(VLOOKUP(B7,智育素质!B:D,3,0)*10+50)*0.6</f>
        <v>52.613999999999997</v>
      </c>
      <c r="L7" s="41">
        <f>SUMIFS(体育素质!J:J,体育素质!B:B,B7,体育素质!D:D,"=体育课程成绩",体育素质!E:E,"=体育成绩")/40</f>
        <v>3.53</v>
      </c>
      <c r="M7" s="41">
        <f>SUMIFS(体育素质!L:L,体育素质!B:B,B7,体育素质!D:D,"=校内外体育竞赛")</f>
        <v>0</v>
      </c>
      <c r="N7" s="41">
        <f>SUMIFS(体育素质!L:L,体育素质!B:B,B7,体育素质!D:D,"=校内外体育活动",体育素质!E:E,"=早锻炼")</f>
        <v>0</v>
      </c>
      <c r="O7" s="41">
        <f>SUMIFS(体育素质!L:L,体育素质!B:B,B7,体育素质!D:D,"=校内外体育活动",体育素质!E:E,"=校园跑")</f>
        <v>0.62760416666666696</v>
      </c>
      <c r="P7" s="41">
        <f>MIN(3,M7+N7+O7)</f>
        <v>0.62760416666666696</v>
      </c>
      <c r="Q7" s="41">
        <f>MIN(8,P7+L7)</f>
        <v>4.1576041666666699</v>
      </c>
      <c r="R7" s="41">
        <f>MIN(0.5,SUMIFS(美育素质!L:L,美育素质!B:B,B7,美育素质!D:D,"=文化艺术实践"))</f>
        <v>0</v>
      </c>
      <c r="S7" s="41">
        <f>SUMIFS(美育素质!L:L,美育素质!B:B,B7,美育素质!D:D,"=校内外文化艺术竞赛")</f>
        <v>0</v>
      </c>
      <c r="T7" s="46">
        <f>MIN(5,S7+R7)</f>
        <v>0</v>
      </c>
      <c r="U7" s="41">
        <f>MAX(0,SUMIFS(劳育素质!K:K,劳育素质!B:B,B7,劳育素质!D:D,"=劳动日常考核基础分")+SUMIFS(劳育素质!K:K,劳育素质!B:B,B7,劳育素质!D:D,"=活动与卫生加减分"))</f>
        <v>1.5774666666666699</v>
      </c>
      <c r="V7" s="38">
        <f>SUMIFS(劳育素质!K:K,劳育素质!B:B,B7,劳育素质!D:D,"=志愿服务",劳育素质!F:F,"=A类+B类")</f>
        <v>0.47499999999999998</v>
      </c>
      <c r="W7" s="38">
        <f>SUMIFS(劳育素质!K:K,劳育素质!B:B,B7,劳育素质!D:D,"=志愿服务",劳育素质!F:F,"=C类")</f>
        <v>0</v>
      </c>
      <c r="X7" s="38">
        <f>MIN(4,V7+W7)</f>
        <v>0.47499999999999998</v>
      </c>
      <c r="Y7" s="38">
        <f>SUMIFS(劳育素质!K:K,劳育素质!B:B,B7,劳育素质!D:D,"=实习实训")</f>
        <v>0</v>
      </c>
      <c r="Z7" s="38">
        <f>MIN(5,U7+X7+Y7)</f>
        <v>2.0524666666666702</v>
      </c>
      <c r="AA7" s="38">
        <f>SUMIFS(创新与实践素质!L:L,创新与实践素质!B:B,B7,创新与实践素质!D:D,"=创新创业素质")</f>
        <v>10.35</v>
      </c>
      <c r="AB7" s="38">
        <f>SUMIFS(创新与实践素质!L:L,创新与实践素质!B:B,B7,创新与实践素质!D:D,"=水平考试")</f>
        <v>1.5</v>
      </c>
      <c r="AC7" s="38">
        <f>SUMIFS(创新与实践素质!L:L,创新与实践素质!B:B,B7,创新与实践素质!D:D,"=社会实践")</f>
        <v>0</v>
      </c>
      <c r="AD7" s="38">
        <f>_xlfn.MAXIFS(创新与实践素质!L:L,创新与实践素质!B:B,B7,创新与实践素质!D:D,"=社会工作能力（工作表现）",创新与实践素质!G:G,"=上学期")+_xlfn.MAXIFS(创新与实践素质!L:L,创新与实践素质!B:B,B7,创新与实践素质!D:D,"=社会工作能力（工作表现）",创新与实践素质!G:G,"=下学期")</f>
        <v>0</v>
      </c>
      <c r="AE7" s="38">
        <f>MIN(12,AA7+AB7+AC7+AD7)</f>
        <v>11.85</v>
      </c>
      <c r="AF7" s="38">
        <f>AE7+Z7+T7+Q7+K7+J7</f>
        <v>77.674070833333332</v>
      </c>
    </row>
    <row r="8" spans="1:32" x14ac:dyDescent="0.3">
      <c r="A8" s="12" t="s">
        <v>6</v>
      </c>
      <c r="B8" s="11" t="s">
        <v>11</v>
      </c>
      <c r="C8" s="11"/>
      <c r="D8" s="41">
        <f>SUMIFS(德育素质!H:H,德育素质!B:B,B8,德育素质!D:D,"=基本评定分")</f>
        <v>5.28</v>
      </c>
      <c r="E8" s="41">
        <f>MIN(2,SUMIFS(德育素质!H:H,德育素质!A:A,A8,德育素质!D:D,"=集体评定等级分",德育素质!E:E,"=班级考评等级")+SUMIFS(德育素质!H:H,德育素质!B:B,B8,德育素质!D:D,"=集体评定等级分"))</f>
        <v>1</v>
      </c>
      <c r="F8" s="41">
        <f>MIN(2,SUMIFS(德育素质!H:H,德育素质!B:B,B8,德育素质!D:D,"=社会责任记实分"))</f>
        <v>0.5</v>
      </c>
      <c r="G8" s="41">
        <f>SUMIFS(德育素质!H:H,德育素质!B:B,B8,德育素质!D:D,"=违纪违规扣分")</f>
        <v>0</v>
      </c>
      <c r="H8" s="41">
        <f>SUMIFS(德育素质!H:H,德育素质!B:B,B8,德育素质!D:D,"=荣誉称号加分")</f>
        <v>1</v>
      </c>
      <c r="I8" s="41">
        <f t="shared" ref="I8:I39" si="0">MIN(4,E8+F8+G8+H8)</f>
        <v>2.5</v>
      </c>
      <c r="J8" s="41">
        <f t="shared" ref="J8:J39" si="1">D8+I8</f>
        <v>7.78</v>
      </c>
      <c r="K8" s="41">
        <f>(VLOOKUP(B8,智育素质!B:D,3,0)*10+50)*0.6</f>
        <v>54.905999999999992</v>
      </c>
      <c r="L8" s="41">
        <f>SUMIFS(体育素质!J:J,体育素质!B:B,B8,体育素质!D:D,"=体育课程成绩",体育素质!E:E,"=体育成绩")/40</f>
        <v>4.18</v>
      </c>
      <c r="M8" s="41">
        <f>SUMIFS(体育素质!L:L,体育素质!B:B,B8,体育素质!D:D,"=校内外体育竞赛")</f>
        <v>0</v>
      </c>
      <c r="N8" s="41">
        <f>SUMIFS(体育素质!L:L,体育素质!B:B,B8,体育素质!D:D,"=校内外体育活动",体育素质!E:E,"=早锻炼")</f>
        <v>0</v>
      </c>
      <c r="O8" s="41">
        <f>SUMIFS(体育素质!L:L,体育素质!B:B,B8,体育素质!D:D,"=校内外体育活动",体育素质!E:E,"=校园跑")</f>
        <v>1</v>
      </c>
      <c r="P8" s="41">
        <f t="shared" ref="P8:P39" si="2">MIN(3,M8+N8+O8)</f>
        <v>1</v>
      </c>
      <c r="Q8" s="41">
        <f t="shared" ref="Q8:Q39" si="3">MIN(8,P8+L8)</f>
        <v>5.18</v>
      </c>
      <c r="R8" s="41">
        <f>MIN(0.5,SUMIFS(美育素质!L:L,美育素质!B:B,B8,美育素质!D:D,"=文化艺术实践"))</f>
        <v>0</v>
      </c>
      <c r="S8" s="41">
        <f>SUMIFS(美育素质!L:L,美育素质!B:B,B8,美育素质!D:D,"=校内外文化艺术竞赛")</f>
        <v>0</v>
      </c>
      <c r="T8" s="46">
        <f t="shared" ref="T8:T39" si="4">MIN(5,S8+R8)</f>
        <v>0</v>
      </c>
      <c r="U8" s="41">
        <f>MAX(0,SUMIFS(劳育素质!K:K,劳育素质!B:B,B8,劳育素质!D:D,"=劳动日常考核基础分")+SUMIFS(劳育素质!K:K,劳育素质!B:B,B8,劳育素质!D:D,"=活动与卫生加减分"))</f>
        <v>1.4512698412698399</v>
      </c>
      <c r="V8" s="38">
        <f>SUMIFS(劳育素质!K:K,劳育素质!B:B,B8,劳育素质!D:D,"=志愿服务",劳育素质!F:F,"=A类+B类")</f>
        <v>0</v>
      </c>
      <c r="W8" s="38">
        <f>SUMIFS(劳育素质!K:K,劳育素质!B:B,B8,劳育素质!D:D,"=志愿服务",劳育素质!F:F,"=C类")</f>
        <v>0</v>
      </c>
      <c r="X8" s="38">
        <f t="shared" ref="X8:X39" si="5">MIN(4,V8+W8)</f>
        <v>0</v>
      </c>
      <c r="Y8" s="38">
        <f>SUMIFS(劳育素质!K:K,劳育素质!B:B,B8,劳育素质!D:D,"=实习实训")</f>
        <v>0</v>
      </c>
      <c r="Z8" s="38">
        <f t="shared" ref="Z8:Z39" si="6">MIN(5,U8+X8+Y8)</f>
        <v>1.4512698412698399</v>
      </c>
      <c r="AA8" s="38">
        <f>SUMIFS(创新与实践素质!L:L,创新与实践素质!B:B,B8,创新与实践素质!D:D,"=创新创业素质")</f>
        <v>9.4500000000000011</v>
      </c>
      <c r="AB8" s="38">
        <f>SUMIFS(创新与实践素质!L:L,创新与实践素质!B:B,B8,创新与实践素质!D:D,"=水平考试")</f>
        <v>0</v>
      </c>
      <c r="AC8" s="38">
        <f>SUMIFS(创新与实践素质!L:L,创新与实践素质!B:B,B8,创新与实践素质!D:D,"=社会实践")</f>
        <v>0</v>
      </c>
      <c r="AD8" s="38">
        <f>_xlfn.MAXIFS(创新与实践素质!L:L,创新与实践素质!B:B,B8,创新与实践素质!D:D,"=社会工作能力（工作表现）",创新与实践素质!G:G,"=上学期")+_xlfn.MAXIFS(创新与实践素质!L:L,创新与实践素质!B:B,B8,创新与实践素质!D:D,"=社会工作能力（工作表现）",创新与实践素质!G:G,"=下学期")</f>
        <v>1.6</v>
      </c>
      <c r="AE8" s="38">
        <f t="shared" ref="AE8:AE39" si="7">MIN(12,AA8+AB8+AC8+AD8)</f>
        <v>11.05</v>
      </c>
      <c r="AF8" s="38">
        <f t="shared" ref="AF8:AF39" si="8">AE8+Z8+T8+Q8+K8+J8</f>
        <v>80.367269841269831</v>
      </c>
    </row>
    <row r="9" spans="1:32" x14ac:dyDescent="0.3">
      <c r="A9" s="12" t="s">
        <v>6</v>
      </c>
      <c r="B9" s="11" t="s">
        <v>12</v>
      </c>
      <c r="C9" s="11"/>
      <c r="D9" s="41">
        <f>SUMIFS(德育素质!H:H,德育素质!B:B,B9,德育素质!D:D,"=基本评定分")</f>
        <v>5.28</v>
      </c>
      <c r="E9" s="41">
        <f>MIN(2,SUMIFS(德育素质!H:H,德育素质!A:A,A9,德育素质!D:D,"=集体评定等级分",德育素质!E:E,"=班级考评等级")+SUMIFS(德育素质!H:H,德育素质!B:B,B9,德育素质!D:D,"=集体评定等级分"))</f>
        <v>1</v>
      </c>
      <c r="F9" s="41">
        <f>MIN(2,SUMIFS(德育素质!H:H,德育素质!B:B,B9,德育素质!D:D,"=社会责任记实分"))</f>
        <v>0.4</v>
      </c>
      <c r="G9" s="41">
        <f>SUMIFS(德育素质!H:H,德育素质!B:B,B9,德育素质!D:D,"=违纪违规扣分")</f>
        <v>0</v>
      </c>
      <c r="H9" s="41">
        <f>SUMIFS(德育素质!H:H,德育素质!B:B,B9,德育素质!D:D,"=荣誉称号加分")</f>
        <v>0</v>
      </c>
      <c r="I9" s="41">
        <f t="shared" si="0"/>
        <v>1.4</v>
      </c>
      <c r="J9" s="41">
        <f t="shared" si="1"/>
        <v>6.68</v>
      </c>
      <c r="K9" s="41">
        <f>(VLOOKUP(B9,智育素质!B:D,3,0)*10+50)*0.6</f>
        <v>53.844000000000001</v>
      </c>
      <c r="L9" s="41">
        <f>SUMIFS(体育素质!J:J,体育素质!B:B,B9,体育素质!D:D,"=体育课程成绩",体育素质!E:E,"=体育成绩")/40</f>
        <v>4.4249999999999998</v>
      </c>
      <c r="M9" s="41">
        <f>SUMIFS(体育素质!L:L,体育素质!B:B,B9,体育素质!D:D,"=校内外体育竞赛")</f>
        <v>0</v>
      </c>
      <c r="N9" s="41">
        <f>SUMIFS(体育素质!L:L,体育素质!B:B,B9,体育素质!D:D,"=校内外体育活动",体育素质!E:E,"=早锻炼")</f>
        <v>0</v>
      </c>
      <c r="O9" s="41">
        <f>SUMIFS(体育素质!L:L,体育素质!B:B,B9,体育素质!D:D,"=校内外体育活动",体育素质!E:E,"=校园跑")</f>
        <v>1</v>
      </c>
      <c r="P9" s="41">
        <f t="shared" si="2"/>
        <v>1</v>
      </c>
      <c r="Q9" s="41">
        <f t="shared" si="3"/>
        <v>5.4249999999999998</v>
      </c>
      <c r="R9" s="41">
        <f>MIN(0.5,SUMIFS(美育素质!L:L,美育素质!B:B,B9,美育素质!D:D,"=文化艺术实践"))</f>
        <v>0</v>
      </c>
      <c r="S9" s="41">
        <f>SUMIFS(美育素质!L:L,美育素质!B:B,B9,美育素质!D:D,"=校内外文化艺术竞赛")</f>
        <v>0.25</v>
      </c>
      <c r="T9" s="46">
        <f t="shared" si="4"/>
        <v>0.25</v>
      </c>
      <c r="U9" s="41">
        <f>MAX(0,SUMIFS(劳育素质!K:K,劳育素质!B:B,B9,劳育素质!D:D,"=劳动日常考核基础分")+SUMIFS(劳育素质!K:K,劳育素质!B:B,B9,劳育素质!D:D,"=活动与卫生加减分"))</f>
        <v>1.49095714285714</v>
      </c>
      <c r="V9" s="38">
        <f>SUMIFS(劳育素质!K:K,劳育素质!B:B,B9,劳育素质!D:D,"=志愿服务",劳育素质!F:F,"=A类+B类")</f>
        <v>3</v>
      </c>
      <c r="W9" s="38">
        <f>SUMIFS(劳育素质!K:K,劳育素质!B:B,B9,劳育素质!D:D,"=志愿服务",劳育素质!F:F,"=C类")</f>
        <v>0</v>
      </c>
      <c r="X9" s="38">
        <f t="shared" si="5"/>
        <v>3</v>
      </c>
      <c r="Y9" s="38">
        <f>SUMIFS(劳育素质!K:K,劳育素质!B:B,B9,劳育素质!D:D,"=实习实训")</f>
        <v>0</v>
      </c>
      <c r="Z9" s="38">
        <f t="shared" si="6"/>
        <v>4.4909571428571402</v>
      </c>
      <c r="AA9" s="38">
        <f>SUMIFS(创新与实践素质!L:L,创新与实践素质!B:B,B9,创新与实践素质!D:D,"=创新创业素质")</f>
        <v>5.65</v>
      </c>
      <c r="AB9" s="38">
        <f>SUMIFS(创新与实践素质!L:L,创新与实践素质!B:B,B9,创新与实践素质!D:D,"=水平考试")</f>
        <v>1</v>
      </c>
      <c r="AC9" s="38">
        <f>SUMIFS(创新与实践素质!L:L,创新与实践素质!B:B,B9,创新与实践素质!D:D,"=社会实践")</f>
        <v>1.25</v>
      </c>
      <c r="AD9" s="38">
        <f>_xlfn.MAXIFS(创新与实践素质!L:L,创新与实践素质!B:B,B9,创新与实践素质!D:D,"=社会工作能力（工作表现）",创新与实践素质!G:G,"=上学期")+_xlfn.MAXIFS(创新与实践素质!L:L,创新与实践素质!B:B,B9,创新与实践素质!D:D,"=社会工作能力（工作表现）",创新与实践素质!G:G,"=下学期")</f>
        <v>1</v>
      </c>
      <c r="AE9" s="38">
        <f t="shared" si="7"/>
        <v>8.9</v>
      </c>
      <c r="AF9" s="38">
        <f t="shared" si="8"/>
        <v>79.589957142857145</v>
      </c>
    </row>
    <row r="10" spans="1:32" x14ac:dyDescent="0.3">
      <c r="A10" s="12" t="s">
        <v>6</v>
      </c>
      <c r="B10" s="11" t="s">
        <v>13</v>
      </c>
      <c r="C10" s="11"/>
      <c r="D10" s="41">
        <f>SUMIFS(德育素质!H:H,德育素质!B:B,B10,德育素质!D:D,"=基本评定分")</f>
        <v>5.28</v>
      </c>
      <c r="E10" s="41">
        <f>MIN(2,SUMIFS(德育素质!H:H,德育素质!A:A,A10,德育素质!D:D,"=集体评定等级分",德育素质!E:E,"=班级考评等级")+SUMIFS(德育素质!H:H,德育素质!B:B,B10,德育素质!D:D,"=集体评定等级分"))</f>
        <v>1</v>
      </c>
      <c r="F10" s="41">
        <f>MIN(2,SUMIFS(德育素质!H:H,德育素质!B:B,B10,德育素质!D:D,"=社会责任记实分"))</f>
        <v>0</v>
      </c>
      <c r="G10" s="41">
        <f>SUMIFS(德育素质!H:H,德育素质!B:B,B10,德育素质!D:D,"=违纪违规扣分")</f>
        <v>0</v>
      </c>
      <c r="H10" s="41">
        <f>SUMIFS(德育素质!H:H,德育素质!B:B,B10,德育素质!D:D,"=荣誉称号加分")</f>
        <v>0</v>
      </c>
      <c r="I10" s="41">
        <f t="shared" si="0"/>
        <v>1</v>
      </c>
      <c r="J10" s="41">
        <f t="shared" si="1"/>
        <v>6.28</v>
      </c>
      <c r="K10" s="41">
        <f>(VLOOKUP(B10,智育素质!B:D,3,0)*10+50)*0.6</f>
        <v>51.623999999999995</v>
      </c>
      <c r="L10" s="41">
        <f>SUMIFS(体育素质!J:J,体育素质!B:B,B10,体育素质!D:D,"=体育课程成绩",体育素质!E:E,"=体育成绩")/40</f>
        <v>3.2250000000000001</v>
      </c>
      <c r="M10" s="41">
        <f>SUMIFS(体育素质!L:L,体育素质!B:B,B10,体育素质!D:D,"=校内外体育竞赛")</f>
        <v>0</v>
      </c>
      <c r="N10" s="41">
        <f>SUMIFS(体育素质!L:L,体育素质!B:B,B10,体育素质!D:D,"=校内外体育活动",体育素质!E:E,"=早锻炼")</f>
        <v>0</v>
      </c>
      <c r="O10" s="41">
        <f>SUMIFS(体育素质!L:L,体育素质!B:B,B10,体育素质!D:D,"=校内外体育活动",体育素质!E:E,"=校园跑")</f>
        <v>0</v>
      </c>
      <c r="P10" s="41">
        <f t="shared" si="2"/>
        <v>0</v>
      </c>
      <c r="Q10" s="41">
        <f t="shared" si="3"/>
        <v>3.2250000000000001</v>
      </c>
      <c r="R10" s="41">
        <f>MIN(0.5,SUMIFS(美育素质!L:L,美育素质!B:B,B10,美育素质!D:D,"=文化艺术实践"))</f>
        <v>0</v>
      </c>
      <c r="S10" s="41">
        <f>SUMIFS(美育素质!L:L,美育素质!B:B,B10,美育素质!D:D,"=校内外文化艺术竞赛")</f>
        <v>0</v>
      </c>
      <c r="T10" s="46">
        <f t="shared" si="4"/>
        <v>0</v>
      </c>
      <c r="U10" s="41">
        <f>MAX(0,SUMIFS(劳育素质!K:K,劳育素质!B:B,B10,劳育素质!D:D,"=劳动日常考核基础分")+SUMIFS(劳育素质!K:K,劳育素质!B:B,B10,劳育素质!D:D,"=活动与卫生加减分"))</f>
        <v>1.5756666666666701</v>
      </c>
      <c r="V10" s="38">
        <f>SUMIFS(劳育素质!K:K,劳育素质!B:B,B10,劳育素质!D:D,"=志愿服务",劳育素质!F:F,"=A类+B类")</f>
        <v>0.45</v>
      </c>
      <c r="W10" s="38">
        <f>SUMIFS(劳育素质!K:K,劳育素质!B:B,B10,劳育素质!D:D,"=志愿服务",劳育素质!F:F,"=C类")</f>
        <v>0</v>
      </c>
      <c r="X10" s="38">
        <f t="shared" si="5"/>
        <v>0.45</v>
      </c>
      <c r="Y10" s="38">
        <f>SUMIFS(劳育素质!K:K,劳育素质!B:B,B10,劳育素质!D:D,"=实习实训")</f>
        <v>0</v>
      </c>
      <c r="Z10" s="38">
        <f t="shared" si="6"/>
        <v>2.0256666666666701</v>
      </c>
      <c r="AA10" s="38">
        <f>SUMIFS(创新与实践素质!L:L,创新与实践素质!B:B,B10,创新与实践素质!D:D,"=创新创业素质")</f>
        <v>1.5</v>
      </c>
      <c r="AB10" s="38">
        <f>SUMIFS(创新与实践素质!L:L,创新与实践素质!B:B,B10,创新与实践素质!D:D,"=水平考试")</f>
        <v>1.25</v>
      </c>
      <c r="AC10" s="38">
        <f>SUMIFS(创新与实践素质!L:L,创新与实践素质!B:B,B10,创新与实践素质!D:D,"=社会实践")</f>
        <v>0</v>
      </c>
      <c r="AD10" s="38">
        <f>_xlfn.MAXIFS(创新与实践素质!L:L,创新与实践素质!B:B,B10,创新与实践素质!D:D,"=社会工作能力（工作表现）",创新与实践素质!G:G,"=上学期")+_xlfn.MAXIFS(创新与实践素质!L:L,创新与实践素质!B:B,B10,创新与实践素质!D:D,"=社会工作能力（工作表现）",创新与实践素质!G:G,"=下学期")</f>
        <v>0</v>
      </c>
      <c r="AE10" s="38">
        <f t="shared" si="7"/>
        <v>2.75</v>
      </c>
      <c r="AF10" s="38">
        <f t="shared" si="8"/>
        <v>65.904666666666657</v>
      </c>
    </row>
    <row r="11" spans="1:32" x14ac:dyDescent="0.3">
      <c r="A11" s="12" t="s">
        <v>6</v>
      </c>
      <c r="B11" s="11" t="s">
        <v>14</v>
      </c>
      <c r="C11" s="11"/>
      <c r="D11" s="41">
        <f>SUMIFS(德育素质!H:H,德育素质!B:B,B11,德育素质!D:D,"=基本评定分")</f>
        <v>6</v>
      </c>
      <c r="E11" s="41">
        <f>MIN(2,SUMIFS(德育素质!H:H,德育素质!A:A,A11,德育素质!D:D,"=集体评定等级分",德育素质!E:E,"=班级考评等级")+SUMIFS(德育素质!H:H,德育素质!B:B,B11,德育素质!D:D,"=集体评定等级分"))</f>
        <v>1</v>
      </c>
      <c r="F11" s="41">
        <f>MIN(2,SUMIFS(德育素质!H:H,德育素质!B:B,B11,德育素质!D:D,"=社会责任记实分"))</f>
        <v>0</v>
      </c>
      <c r="G11" s="41">
        <f>SUMIFS(德育素质!H:H,德育素质!B:B,B11,德育素质!D:D,"=违纪违规扣分")</f>
        <v>0</v>
      </c>
      <c r="H11" s="41">
        <f>SUMIFS(德育素质!H:H,德育素质!B:B,B11,德育素质!D:D,"=荣誉称号加分")</f>
        <v>0.375</v>
      </c>
      <c r="I11" s="41">
        <f t="shared" si="0"/>
        <v>1.375</v>
      </c>
      <c r="J11" s="41">
        <f t="shared" si="1"/>
        <v>7.375</v>
      </c>
      <c r="K11" s="41">
        <f>(VLOOKUP(B11,智育素质!B:D,3,0)*10+50)*0.6</f>
        <v>56.231999999999999</v>
      </c>
      <c r="L11" s="41">
        <f>SUMIFS(体育素质!J:J,体育素质!B:B,B11,体育素质!D:D,"=体育课程成绩",体育素质!E:E,"=体育成绩")/40</f>
        <v>4.6550000000000002</v>
      </c>
      <c r="M11" s="41">
        <f>SUMIFS(体育素质!L:L,体育素质!B:B,B11,体育素质!D:D,"=校内外体育竞赛")</f>
        <v>0</v>
      </c>
      <c r="N11" s="41">
        <f>SUMIFS(体育素质!L:L,体育素质!B:B,B11,体育素质!D:D,"=校内外体育活动",体育素质!E:E,"=早锻炼")</f>
        <v>0</v>
      </c>
      <c r="O11" s="41">
        <f>SUMIFS(体育素质!L:L,体育素质!B:B,B11,体育素质!D:D,"=校内外体育活动",体育素质!E:E,"=校园跑")</f>
        <v>1</v>
      </c>
      <c r="P11" s="41">
        <f t="shared" si="2"/>
        <v>1</v>
      </c>
      <c r="Q11" s="41">
        <f t="shared" si="3"/>
        <v>5.6550000000000002</v>
      </c>
      <c r="R11" s="41">
        <f>MIN(0.5,SUMIFS(美育素质!L:L,美育素质!B:B,B11,美育素质!D:D,"=文化艺术实践"))</f>
        <v>0.25</v>
      </c>
      <c r="S11" s="41">
        <f>SUMIFS(美育素质!L:L,美育素质!B:B,B11,美育素质!D:D,"=校内外文化艺术竞赛")</f>
        <v>0.75</v>
      </c>
      <c r="T11" s="46">
        <f t="shared" si="4"/>
        <v>1</v>
      </c>
      <c r="U11" s="41">
        <f>MAX(0,SUMIFS(劳育素质!K:K,劳育素质!B:B,B11,劳育素质!D:D,"=劳动日常考核基础分")+SUMIFS(劳育素质!K:K,劳育素质!B:B,B11,劳育素质!D:D,"=活动与卫生加减分"))</f>
        <v>1.5285</v>
      </c>
      <c r="V11" s="38">
        <f>SUMIFS(劳育素质!K:K,劳育素质!B:B,B11,劳育素质!D:D,"=志愿服务",劳育素质!F:F,"=A类+B类")</f>
        <v>3</v>
      </c>
      <c r="W11" s="38">
        <f>SUMIFS(劳育素质!K:K,劳育素质!B:B,B11,劳育素质!D:D,"=志愿服务",劳育素质!F:F,"=C类")</f>
        <v>0</v>
      </c>
      <c r="X11" s="38">
        <f t="shared" si="5"/>
        <v>3</v>
      </c>
      <c r="Y11" s="38">
        <f>SUMIFS(劳育素质!K:K,劳育素质!B:B,B11,劳育素质!D:D,"=实习实训")</f>
        <v>0</v>
      </c>
      <c r="Z11" s="38">
        <f t="shared" si="6"/>
        <v>4.5285000000000002</v>
      </c>
      <c r="AA11" s="38">
        <f>SUMIFS(创新与实践素质!L:L,创新与实践素质!B:B,B11,创新与实践素质!D:D,"=创新创业素质")</f>
        <v>2.2000000000000002</v>
      </c>
      <c r="AB11" s="38">
        <f>SUMIFS(创新与实践素质!L:L,创新与实践素质!B:B,B11,创新与实践素质!D:D,"=水平考试")</f>
        <v>0.5</v>
      </c>
      <c r="AC11" s="38">
        <f>SUMIFS(创新与实践素质!L:L,创新与实践素质!B:B,B11,创新与实践素质!D:D,"=社会实践")</f>
        <v>0</v>
      </c>
      <c r="AD11" s="38">
        <f>_xlfn.MAXIFS(创新与实践素质!L:L,创新与实践素质!B:B,B11,创新与实践素质!D:D,"=社会工作能力（工作表现）",创新与实践素质!G:G,"=上学期")+_xlfn.MAXIFS(创新与实践素质!L:L,创新与实践素质!B:B,B11,创新与实践素质!D:D,"=社会工作能力（工作表现）",创新与实践素质!G:G,"=下学期")</f>
        <v>0.8</v>
      </c>
      <c r="AE11" s="38">
        <f t="shared" si="7"/>
        <v>3.5</v>
      </c>
      <c r="AF11" s="38">
        <f t="shared" si="8"/>
        <v>78.290500000000009</v>
      </c>
    </row>
    <row r="12" spans="1:32" x14ac:dyDescent="0.3">
      <c r="A12" s="12" t="s">
        <v>6</v>
      </c>
      <c r="B12" s="11" t="s">
        <v>15</v>
      </c>
      <c r="C12" s="11"/>
      <c r="D12" s="41">
        <f>SUMIFS(德育素质!H:H,德育素质!B:B,B12,德育素质!D:D,"=基本评定分")</f>
        <v>6</v>
      </c>
      <c r="E12" s="41">
        <f>MIN(2,SUMIFS(德育素质!H:H,德育素质!A:A,A12,德育素质!D:D,"=集体评定等级分",德育素质!E:E,"=班级考评等级")+SUMIFS(德育素质!H:H,德育素质!B:B,B12,德育素质!D:D,"=集体评定等级分"))</f>
        <v>1</v>
      </c>
      <c r="F12" s="41">
        <f>MIN(2,SUMIFS(德育素质!H:H,德育素质!B:B,B12,德育素质!D:D,"=社会责任记实分"))</f>
        <v>0.55000000000000004</v>
      </c>
      <c r="G12" s="41">
        <f>SUMIFS(德育素质!H:H,德育素质!B:B,B12,德育素质!D:D,"=违纪违规扣分")</f>
        <v>0</v>
      </c>
      <c r="H12" s="41">
        <f>SUMIFS(德育素质!H:H,德育素质!B:B,B12,德育素质!D:D,"=荣誉称号加分")</f>
        <v>0.75</v>
      </c>
      <c r="I12" s="41">
        <f t="shared" si="0"/>
        <v>2.2999999999999998</v>
      </c>
      <c r="J12" s="41">
        <f t="shared" si="1"/>
        <v>8.3000000000000007</v>
      </c>
      <c r="K12" s="41">
        <f>(VLOOKUP(B12,智育素质!B:D,3,0)*10+50)*0.6</f>
        <v>54.27</v>
      </c>
      <c r="L12" s="41">
        <f>SUMIFS(体育素质!J:J,体育素质!B:B,B12,体育素质!D:D,"=体育课程成绩",体育素质!E:E,"=体育成绩")/40</f>
        <v>4.7549999999999999</v>
      </c>
      <c r="M12" s="41">
        <f>SUMIFS(体育素质!L:L,体育素质!B:B,B12,体育素质!D:D,"=校内外体育竞赛")</f>
        <v>6.5</v>
      </c>
      <c r="N12" s="41">
        <f>SUMIFS(体育素质!L:L,体育素质!B:B,B12,体育素质!D:D,"=校内外体育活动",体育素质!E:E,"=早锻炼")</f>
        <v>0</v>
      </c>
      <c r="O12" s="41">
        <f>SUMIFS(体育素质!L:L,体育素质!B:B,B12,体育素质!D:D,"=校内外体育活动",体育素质!E:E,"=校园跑")</f>
        <v>1</v>
      </c>
      <c r="P12" s="41">
        <f t="shared" si="2"/>
        <v>3</v>
      </c>
      <c r="Q12" s="41">
        <f t="shared" si="3"/>
        <v>7.7549999999999999</v>
      </c>
      <c r="R12" s="41">
        <f>MIN(0.5,SUMIFS(美育素质!L:L,美育素质!B:B,B12,美育素质!D:D,"=文化艺术实践"))</f>
        <v>0</v>
      </c>
      <c r="S12" s="41">
        <f>SUMIFS(美育素质!L:L,美育素质!B:B,B12,美育素质!D:D,"=校内外文化艺术竞赛")</f>
        <v>0.2</v>
      </c>
      <c r="T12" s="46">
        <f t="shared" si="4"/>
        <v>0.2</v>
      </c>
      <c r="U12" s="41">
        <f>MAX(0,SUMIFS(劳育素质!K:K,劳育素质!B:B,B12,劳育素质!D:D,"=劳动日常考核基础分")+SUMIFS(劳育素质!K:K,劳育素质!B:B,B12,劳育素质!D:D,"=活动与卫生加减分"))</f>
        <v>1.5396111111111099</v>
      </c>
      <c r="V12" s="38">
        <f>SUMIFS(劳育素质!K:K,劳育素质!B:B,B12,劳育素质!D:D,"=志愿服务",劳育素质!F:F,"=A类+B类")</f>
        <v>3</v>
      </c>
      <c r="W12" s="38">
        <f>SUMIFS(劳育素质!K:K,劳育素质!B:B,B12,劳育素质!D:D,"=志愿服务",劳育素质!F:F,"=C类")</f>
        <v>0.75</v>
      </c>
      <c r="X12" s="38">
        <f t="shared" si="5"/>
        <v>3.75</v>
      </c>
      <c r="Y12" s="38">
        <f>SUMIFS(劳育素质!K:K,劳育素质!B:B,B12,劳育素质!D:D,"=实习实训")</f>
        <v>0</v>
      </c>
      <c r="Z12" s="38">
        <f t="shared" si="6"/>
        <v>5</v>
      </c>
      <c r="AA12" s="38">
        <f>SUMIFS(创新与实践素质!L:L,创新与实践素质!B:B,B12,创新与实践素质!D:D,"=创新创业素质")</f>
        <v>9.4499999999999993</v>
      </c>
      <c r="AB12" s="38">
        <f>SUMIFS(创新与实践素质!L:L,创新与实践素质!B:B,B12,创新与实践素质!D:D,"=水平考试")</f>
        <v>0</v>
      </c>
      <c r="AC12" s="38">
        <f>SUMIFS(创新与实践素质!L:L,创新与实践素质!B:B,B12,创新与实践素质!D:D,"=社会实践")</f>
        <v>2.5</v>
      </c>
      <c r="AD12" s="38">
        <f>_xlfn.MAXIFS(创新与实践素质!L:L,创新与实践素质!B:B,B12,创新与实践素质!D:D,"=社会工作能力（工作表现）",创新与实践素质!G:G,"=上学期")+_xlfn.MAXIFS(创新与实践素质!L:L,创新与实践素质!B:B,B12,创新与实践素质!D:D,"=社会工作能力（工作表现）",创新与实践素质!G:G,"=下学期")</f>
        <v>0</v>
      </c>
      <c r="AE12" s="38">
        <f t="shared" si="7"/>
        <v>11.95</v>
      </c>
      <c r="AF12" s="38">
        <f t="shared" si="8"/>
        <v>87.474999999999994</v>
      </c>
    </row>
    <row r="13" spans="1:32" x14ac:dyDescent="0.3">
      <c r="A13" s="12" t="s">
        <v>6</v>
      </c>
      <c r="B13" s="11" t="s">
        <v>18</v>
      </c>
      <c r="C13" s="11"/>
      <c r="D13" s="41">
        <f>SUMIFS(德育素质!H:H,德育素质!B:B,B13,德育素质!D:D,"=基本评定分")</f>
        <v>5.28</v>
      </c>
      <c r="E13" s="41">
        <f>MIN(2,SUMIFS(德育素质!H:H,德育素质!A:A,A13,德育素质!D:D,"=集体评定等级分",德育素质!E:E,"=班级考评等级")+SUMIFS(德育素质!H:H,德育素质!B:B,B13,德育素质!D:D,"=集体评定等级分"))</f>
        <v>1</v>
      </c>
      <c r="F13" s="41">
        <f>MIN(2,SUMIFS(德育素质!H:H,德育素质!B:B,B13,德育素质!D:D,"=社会责任记实分"))</f>
        <v>0.2</v>
      </c>
      <c r="G13" s="41">
        <f>SUMIFS(德育素质!H:H,德育素质!B:B,B13,德育素质!D:D,"=违纪违规扣分")</f>
        <v>0</v>
      </c>
      <c r="H13" s="41">
        <f>SUMIFS(德育素质!H:H,德育素质!B:B,B13,德育素质!D:D,"=荣誉称号加分")</f>
        <v>0</v>
      </c>
      <c r="I13" s="41">
        <f t="shared" si="0"/>
        <v>1.2</v>
      </c>
      <c r="J13" s="41">
        <f t="shared" si="1"/>
        <v>6.48</v>
      </c>
      <c r="K13" s="41">
        <f>(VLOOKUP(B13,智育素质!B:D,3,0)*10+50)*0.6</f>
        <v>52.595999999999997</v>
      </c>
      <c r="L13" s="41">
        <f>SUMIFS(体育素质!J:J,体育素质!B:B,B13,体育素质!D:D,"=体育课程成绩",体育素质!E:E,"=体育成绩")/40</f>
        <v>4.4349999999999996</v>
      </c>
      <c r="M13" s="41">
        <f>SUMIFS(体育素质!L:L,体育素质!B:B,B13,体育素质!D:D,"=校内外体育竞赛")</f>
        <v>0</v>
      </c>
      <c r="N13" s="41">
        <f>SUMIFS(体育素质!L:L,体育素质!B:B,B13,体育素质!D:D,"=校内外体育活动",体育素质!E:E,"=早锻炼")</f>
        <v>0</v>
      </c>
      <c r="O13" s="41">
        <f>SUMIFS(体育素质!L:L,体育素质!B:B,B13,体育素质!D:D,"=校内外体育活动",体育素质!E:E,"=校园跑")</f>
        <v>1</v>
      </c>
      <c r="P13" s="41">
        <f t="shared" si="2"/>
        <v>1</v>
      </c>
      <c r="Q13" s="41">
        <f t="shared" si="3"/>
        <v>5.4349999999999996</v>
      </c>
      <c r="R13" s="41">
        <f>MIN(0.5,SUMIFS(美育素质!L:L,美育素质!B:B,B13,美育素质!D:D,"=文化艺术实践"))</f>
        <v>0.25</v>
      </c>
      <c r="S13" s="41">
        <f>SUMIFS(美育素质!L:L,美育素质!B:B,B13,美育素质!D:D,"=校内外文化艺术竞赛")</f>
        <v>0</v>
      </c>
      <c r="T13" s="46">
        <f t="shared" si="4"/>
        <v>0.25</v>
      </c>
      <c r="U13" s="41">
        <f>MAX(0,SUMIFS(劳育素质!K:K,劳育素质!B:B,B13,劳育素质!D:D,"=劳动日常考核基础分")+SUMIFS(劳育素质!K:K,劳育素质!B:B,B13,劳育素质!D:D,"=活动与卫生加减分"))</f>
        <v>1.53433333333333</v>
      </c>
      <c r="V13" s="38">
        <f>SUMIFS(劳育素质!K:K,劳育素质!B:B,B13,劳育素质!D:D,"=志愿服务",劳育素质!F:F,"=A类+B类")</f>
        <v>0.85</v>
      </c>
      <c r="W13" s="38">
        <f>SUMIFS(劳育素质!K:K,劳育素质!B:B,B13,劳育素质!D:D,"=志愿服务",劳育素质!F:F,"=C类")</f>
        <v>0</v>
      </c>
      <c r="X13" s="38">
        <f t="shared" si="5"/>
        <v>0.85</v>
      </c>
      <c r="Y13" s="38">
        <f>SUMIFS(劳育素质!K:K,劳育素质!B:B,B13,劳育素质!D:D,"=实习实训")</f>
        <v>0</v>
      </c>
      <c r="Z13" s="38">
        <f t="shared" si="6"/>
        <v>2.3843333333333301</v>
      </c>
      <c r="AA13" s="38">
        <f>SUMIFS(创新与实践素质!L:L,创新与实践素质!B:B,B13,创新与实践素质!D:D,"=创新创业素质")</f>
        <v>0</v>
      </c>
      <c r="AB13" s="38">
        <f>SUMIFS(创新与实践素质!L:L,创新与实践素质!B:B,B13,创新与实践素质!D:D,"=水平考试")</f>
        <v>0</v>
      </c>
      <c r="AC13" s="38">
        <f>SUMIFS(创新与实践素质!L:L,创新与实践素质!B:B,B13,创新与实践素质!D:D,"=社会实践")</f>
        <v>0</v>
      </c>
      <c r="AD13" s="38">
        <f>_xlfn.MAXIFS(创新与实践素质!L:L,创新与实践素质!B:B,B13,创新与实践素质!D:D,"=社会工作能力（工作表现）",创新与实践素质!G:G,"=上学期")+_xlfn.MAXIFS(创新与实践素质!L:L,创新与实践素质!B:B,B13,创新与实践素质!D:D,"=社会工作能力（工作表现）",创新与实践素质!G:G,"=下学期")</f>
        <v>0</v>
      </c>
      <c r="AE13" s="38">
        <f t="shared" si="7"/>
        <v>0</v>
      </c>
      <c r="AF13" s="38">
        <f t="shared" si="8"/>
        <v>67.145333333333326</v>
      </c>
    </row>
    <row r="14" spans="1:32" x14ac:dyDescent="0.3">
      <c r="A14" s="12" t="s">
        <v>6</v>
      </c>
      <c r="B14" s="11" t="s">
        <v>21</v>
      </c>
      <c r="C14" s="11"/>
      <c r="D14" s="41">
        <f>SUMIFS(德育素质!H:H,德育素质!B:B,B14,德育素质!D:D,"=基本评定分")</f>
        <v>5.28</v>
      </c>
      <c r="E14" s="41">
        <f>MIN(2,SUMIFS(德育素质!H:H,德育素质!A:A,A14,德育素质!D:D,"=集体评定等级分",德育素质!E:E,"=班级考评等级")+SUMIFS(德育素质!H:H,德育素质!B:B,B14,德育素质!D:D,"=集体评定等级分"))</f>
        <v>1</v>
      </c>
      <c r="F14" s="41">
        <f>MIN(2,SUMIFS(德育素质!H:H,德育素质!B:B,B14,德育素质!D:D,"=社会责任记实分"))</f>
        <v>0.2</v>
      </c>
      <c r="G14" s="41">
        <f>SUMIFS(德育素质!H:H,德育素质!B:B,B14,德育素质!D:D,"=违纪违规扣分")</f>
        <v>0</v>
      </c>
      <c r="H14" s="41">
        <f>SUMIFS(德育素质!H:H,德育素质!B:B,B14,德育素质!D:D,"=荣誉称号加分")</f>
        <v>0</v>
      </c>
      <c r="I14" s="41">
        <f t="shared" si="0"/>
        <v>1.2</v>
      </c>
      <c r="J14" s="41">
        <f t="shared" si="1"/>
        <v>6.48</v>
      </c>
      <c r="K14" s="41">
        <f>(VLOOKUP(B14,智育素质!B:D,3,0)*10+50)*0.6</f>
        <v>51.966000000000001</v>
      </c>
      <c r="L14" s="41">
        <f>SUMIFS(体育素质!J:J,体育素质!B:B,B14,体育素质!D:D,"=体育课程成绩",体育素质!E:E,"=体育成绩")/40</f>
        <v>3.25</v>
      </c>
      <c r="M14" s="41">
        <f>SUMIFS(体育素质!L:L,体育素质!B:B,B14,体育素质!D:D,"=校内外体育竞赛")</f>
        <v>0.25</v>
      </c>
      <c r="N14" s="41">
        <f>SUMIFS(体育素质!L:L,体育素质!B:B,B14,体育素质!D:D,"=校内外体育活动",体育素质!E:E,"=早锻炼")</f>
        <v>0</v>
      </c>
      <c r="O14" s="41">
        <f>SUMIFS(体育素质!L:L,体育素质!B:B,B14,体育素质!D:D,"=校内外体育活动",体育素质!E:E,"=校园跑")</f>
        <v>0.65171875000000001</v>
      </c>
      <c r="P14" s="41">
        <f t="shared" si="2"/>
        <v>0.90171875000000001</v>
      </c>
      <c r="Q14" s="41">
        <f t="shared" si="3"/>
        <v>4.1517187499999997</v>
      </c>
      <c r="R14" s="41">
        <f>MIN(0.5,SUMIFS(美育素质!L:L,美育素质!B:B,B14,美育素质!D:D,"=文化艺术实践"))</f>
        <v>0</v>
      </c>
      <c r="S14" s="41">
        <f>SUMIFS(美育素质!L:L,美育素质!B:B,B14,美育素质!D:D,"=校内外文化艺术竞赛")</f>
        <v>0.35</v>
      </c>
      <c r="T14" s="46">
        <f t="shared" si="4"/>
        <v>0.35</v>
      </c>
      <c r="U14" s="41">
        <f>MAX(0,SUMIFS(劳育素质!K:K,劳育素质!B:B,B14,劳育素质!D:D,"=劳动日常考核基础分")+SUMIFS(劳育素质!K:K,劳育素质!B:B,B14,劳育素质!D:D,"=活动与卫生加减分"))</f>
        <v>1.5580000000000001</v>
      </c>
      <c r="V14" s="38">
        <f>SUMIFS(劳育素质!K:K,劳育素质!B:B,B14,劳育素质!D:D,"=志愿服务",劳育素质!F:F,"=A类+B类")</f>
        <v>1.425</v>
      </c>
      <c r="W14" s="38">
        <f>SUMIFS(劳育素质!K:K,劳育素质!B:B,B14,劳育素质!D:D,"=志愿服务",劳育素质!F:F,"=C类")</f>
        <v>0</v>
      </c>
      <c r="X14" s="38">
        <f t="shared" si="5"/>
        <v>1.425</v>
      </c>
      <c r="Y14" s="38">
        <f>SUMIFS(劳育素质!K:K,劳育素质!B:B,B14,劳育素质!D:D,"=实习实训")</f>
        <v>0</v>
      </c>
      <c r="Z14" s="38">
        <f t="shared" si="6"/>
        <v>2.9830000000000001</v>
      </c>
      <c r="AA14" s="38">
        <f>SUMIFS(创新与实践素质!L:L,创新与实践素质!B:B,B14,创新与实践素质!D:D,"=创新创业素质")</f>
        <v>0.6</v>
      </c>
      <c r="AB14" s="38">
        <f>SUMIFS(创新与实践素质!L:L,创新与实践素质!B:B,B14,创新与实践素质!D:D,"=水平考试")</f>
        <v>0</v>
      </c>
      <c r="AC14" s="38">
        <f>SUMIFS(创新与实践素质!L:L,创新与实践素质!B:B,B14,创新与实践素质!D:D,"=社会实践")</f>
        <v>0.18</v>
      </c>
      <c r="AD14" s="38">
        <f>_xlfn.MAXIFS(创新与实践素质!L:L,创新与实践素质!B:B,B14,创新与实践素质!D:D,"=社会工作能力（工作表现）",创新与实践素质!G:G,"=上学期")+_xlfn.MAXIFS(创新与实践素质!L:L,创新与实践素质!B:B,B14,创新与实践素质!D:D,"=社会工作能力（工作表现）",创新与实践素质!G:G,"=下学期")</f>
        <v>0</v>
      </c>
      <c r="AE14" s="38">
        <f t="shared" si="7"/>
        <v>0.78</v>
      </c>
      <c r="AF14" s="38">
        <f t="shared" si="8"/>
        <v>66.710718749999998</v>
      </c>
    </row>
    <row r="15" spans="1:32" x14ac:dyDescent="0.3">
      <c r="A15" s="12" t="s">
        <v>6</v>
      </c>
      <c r="B15" s="11" t="s">
        <v>24</v>
      </c>
      <c r="C15" s="11"/>
      <c r="D15" s="41">
        <f>SUMIFS(德育素质!H:H,德育素质!B:B,B15,德育素质!D:D,"=基本评定分")</f>
        <v>5.28</v>
      </c>
      <c r="E15" s="41">
        <f>MIN(2,SUMIFS(德育素质!H:H,德育素质!A:A,A15,德育素质!D:D,"=集体评定等级分",德育素质!E:E,"=班级考评等级")+SUMIFS(德育素质!H:H,德育素质!B:B,B15,德育素质!D:D,"=集体评定等级分"))</f>
        <v>1</v>
      </c>
      <c r="F15" s="41">
        <f>MIN(2,SUMIFS(德育素质!H:H,德育素质!B:B,B15,德育素质!D:D,"=社会责任记实分"))</f>
        <v>0</v>
      </c>
      <c r="G15" s="41">
        <f>SUMIFS(德育素质!H:H,德育素质!B:B,B15,德育素质!D:D,"=违纪违规扣分")</f>
        <v>0</v>
      </c>
      <c r="H15" s="41">
        <f>SUMIFS(德育素质!H:H,德育素质!B:B,B15,德育素质!D:D,"=荣誉称号加分")</f>
        <v>0.375</v>
      </c>
      <c r="I15" s="41">
        <f t="shared" si="0"/>
        <v>1.375</v>
      </c>
      <c r="J15" s="41">
        <f t="shared" si="1"/>
        <v>6.6550000000000002</v>
      </c>
      <c r="K15" s="41">
        <f>(VLOOKUP(B15,智育素质!B:D,3,0)*10+50)*0.6</f>
        <v>51.191999999999993</v>
      </c>
      <c r="L15" s="41">
        <f>SUMIFS(体育素质!J:J,体育素质!B:B,B15,体育素质!D:D,"=体育课程成绩",体育素质!E:E,"=体育成绩")/40</f>
        <v>2.7850000000000001</v>
      </c>
      <c r="M15" s="41">
        <f>SUMIFS(体育素质!L:L,体育素质!B:B,B15,体育素质!D:D,"=校内外体育竞赛")</f>
        <v>1</v>
      </c>
      <c r="N15" s="41">
        <f>SUMIFS(体育素质!L:L,体育素质!B:B,B15,体育素质!D:D,"=校内外体育活动",体育素质!E:E,"=早锻炼")</f>
        <v>0</v>
      </c>
      <c r="O15" s="41">
        <f>SUMIFS(体育素质!L:L,体育素质!B:B,B15,体育素质!D:D,"=校内外体育活动",体育素质!E:E,"=校园跑")</f>
        <v>0</v>
      </c>
      <c r="P15" s="41">
        <f t="shared" si="2"/>
        <v>1</v>
      </c>
      <c r="Q15" s="41">
        <f t="shared" si="3"/>
        <v>3.7850000000000001</v>
      </c>
      <c r="R15" s="41">
        <f>MIN(0.5,SUMIFS(美育素质!L:L,美育素质!B:B,B15,美育素质!D:D,"=文化艺术实践"))</f>
        <v>0.25</v>
      </c>
      <c r="S15" s="41">
        <f>SUMIFS(美育素质!L:L,美育素质!B:B,B15,美育素质!D:D,"=校内外文化艺术竞赛")</f>
        <v>0.5</v>
      </c>
      <c r="T15" s="46">
        <f t="shared" si="4"/>
        <v>0.75</v>
      </c>
      <c r="U15" s="41">
        <f>MAX(0,SUMIFS(劳育素质!K:K,劳育素质!B:B,B15,劳育素质!D:D,"=劳动日常考核基础分")+SUMIFS(劳育素质!K:K,劳育素质!B:B,B15,劳育素质!D:D,"=活动与卫生加减分"))</f>
        <v>1.5456666666666701</v>
      </c>
      <c r="V15" s="38">
        <f>SUMIFS(劳育素质!K:K,劳育素质!B:B,B15,劳育素质!D:D,"=志愿服务",劳育素质!F:F,"=A类+B类")</f>
        <v>3</v>
      </c>
      <c r="W15" s="38">
        <f>SUMIFS(劳育素质!K:K,劳育素质!B:B,B15,劳育素质!D:D,"=志愿服务",劳育素质!F:F,"=C类")</f>
        <v>0</v>
      </c>
      <c r="X15" s="38">
        <f t="shared" si="5"/>
        <v>3</v>
      </c>
      <c r="Y15" s="38">
        <f>SUMIFS(劳育素质!K:K,劳育素质!B:B,B15,劳育素质!D:D,"=实习实训")</f>
        <v>0</v>
      </c>
      <c r="Z15" s="38">
        <f t="shared" si="6"/>
        <v>4.5456666666666701</v>
      </c>
      <c r="AA15" s="38">
        <f>SUMIFS(创新与实践素质!L:L,创新与实践素质!B:B,B15,创新与实践素质!D:D,"=创新创业素质")</f>
        <v>0</v>
      </c>
      <c r="AB15" s="38">
        <f>SUMIFS(创新与实践素质!L:L,创新与实践素质!B:B,B15,创新与实践素质!D:D,"=水平考试")</f>
        <v>1</v>
      </c>
      <c r="AC15" s="38">
        <f>SUMIFS(创新与实践素质!L:L,创新与实践素质!B:B,B15,创新与实践素质!D:D,"=社会实践")</f>
        <v>0</v>
      </c>
      <c r="AD15" s="38">
        <f>_xlfn.MAXIFS(创新与实践素质!L:L,创新与实践素质!B:B,B15,创新与实践素质!D:D,"=社会工作能力（工作表现）",创新与实践素质!G:G,"=上学期")+_xlfn.MAXIFS(创新与实践素质!L:L,创新与实践素质!B:B,B15,创新与实践素质!D:D,"=社会工作能力（工作表现）",创新与实践素质!G:G,"=下学期")</f>
        <v>0</v>
      </c>
      <c r="AE15" s="38">
        <f t="shared" si="7"/>
        <v>1</v>
      </c>
      <c r="AF15" s="38">
        <f t="shared" si="8"/>
        <v>67.927666666666667</v>
      </c>
    </row>
    <row r="16" spans="1:32" x14ac:dyDescent="0.3">
      <c r="A16" s="12" t="s">
        <v>6</v>
      </c>
      <c r="B16" s="11" t="s">
        <v>16</v>
      </c>
      <c r="C16" s="11"/>
      <c r="D16" s="41">
        <f>SUMIFS(德育素质!H:H,德育素质!B:B,B16,德育素质!D:D,"=基本评定分")</f>
        <v>5.28</v>
      </c>
      <c r="E16" s="41">
        <f>MIN(2,SUMIFS(德育素质!H:H,德育素质!A:A,A16,德育素质!D:D,"=集体评定等级分",德育素质!E:E,"=班级考评等级")+SUMIFS(德育素质!H:H,德育素质!B:B,B16,德育素质!D:D,"=集体评定等级分"))</f>
        <v>1</v>
      </c>
      <c r="F16" s="41">
        <f>MIN(2,SUMIFS(德育素质!H:H,德育素质!B:B,B16,德育素质!D:D,"=社会责任记实分"))</f>
        <v>0</v>
      </c>
      <c r="G16" s="41">
        <f>SUMIFS(德育素质!H:H,德育素质!B:B,B16,德育素质!D:D,"=违纪违规扣分")</f>
        <v>0</v>
      </c>
      <c r="H16" s="41">
        <f>SUMIFS(德育素质!H:H,德育素质!B:B,B16,德育素质!D:D,"=荣誉称号加分")</f>
        <v>0</v>
      </c>
      <c r="I16" s="41">
        <f t="shared" si="0"/>
        <v>1</v>
      </c>
      <c r="J16" s="41">
        <f t="shared" si="1"/>
        <v>6.28</v>
      </c>
      <c r="K16" s="41">
        <f>(VLOOKUP(B16,智育素质!B:D,3,0)*10+50)*0.6</f>
        <v>53.165999999999997</v>
      </c>
      <c r="L16" s="41">
        <f>SUMIFS(体育素质!J:J,体育素质!B:B,B16,体育素质!D:D,"=体育课程成绩",体育素质!E:E,"=体育成绩")/40</f>
        <v>4.43</v>
      </c>
      <c r="M16" s="41">
        <f>SUMIFS(体育素质!L:L,体育素质!B:B,B16,体育素质!D:D,"=校内外体育竞赛")</f>
        <v>0</v>
      </c>
      <c r="N16" s="41">
        <f>SUMIFS(体育素质!L:L,体育素质!B:B,B16,体育素质!D:D,"=校内外体育活动",体育素质!E:E,"=早锻炼")</f>
        <v>0</v>
      </c>
      <c r="O16" s="41">
        <f>SUMIFS(体育素质!L:L,体育素质!B:B,B16,体育素质!D:D,"=校内外体育活动",体育素质!E:E,"=校园跑")</f>
        <v>0.5</v>
      </c>
      <c r="P16" s="41">
        <f t="shared" si="2"/>
        <v>0.5</v>
      </c>
      <c r="Q16" s="41">
        <f t="shared" si="3"/>
        <v>4.93</v>
      </c>
      <c r="R16" s="41">
        <f>MIN(0.5,SUMIFS(美育素质!L:L,美育素质!B:B,B16,美育素质!D:D,"=文化艺术实践"))</f>
        <v>0</v>
      </c>
      <c r="S16" s="41">
        <f>SUMIFS(美育素质!L:L,美育素质!B:B,B16,美育素质!D:D,"=校内外文化艺术竞赛")</f>
        <v>0</v>
      </c>
      <c r="T16" s="46">
        <f t="shared" si="4"/>
        <v>0</v>
      </c>
      <c r="U16" s="41">
        <f>MAX(0,SUMIFS(劳育素质!K:K,劳育素质!B:B,B16,劳育素质!D:D,"=劳动日常考核基础分")+SUMIFS(劳育素质!K:K,劳育素质!B:B,B16,劳育素质!D:D,"=活动与卫生加减分"))</f>
        <v>1.5396111111111099</v>
      </c>
      <c r="V16" s="38">
        <f>SUMIFS(劳育素质!K:K,劳育素质!B:B,B16,劳育素质!D:D,"=志愿服务",劳育素质!F:F,"=A类+B类")</f>
        <v>0.125</v>
      </c>
      <c r="W16" s="38">
        <f>SUMIFS(劳育素质!K:K,劳育素质!B:B,B16,劳育素质!D:D,"=志愿服务",劳育素质!F:F,"=C类")</f>
        <v>0</v>
      </c>
      <c r="X16" s="38">
        <f t="shared" si="5"/>
        <v>0.125</v>
      </c>
      <c r="Y16" s="38">
        <f>SUMIFS(劳育素质!K:K,劳育素质!B:B,B16,劳育素质!D:D,"=实习实训")</f>
        <v>0</v>
      </c>
      <c r="Z16" s="38">
        <f t="shared" si="6"/>
        <v>1.6646111111111099</v>
      </c>
      <c r="AA16" s="38">
        <f>SUMIFS(创新与实践素质!L:L,创新与实践素质!B:B,B16,创新与实践素质!D:D,"=创新创业素质")</f>
        <v>0</v>
      </c>
      <c r="AB16" s="38">
        <f>SUMIFS(创新与实践素质!L:L,创新与实践素质!B:B,B16,创新与实践素质!D:D,"=水平考试")</f>
        <v>0.5</v>
      </c>
      <c r="AC16" s="38">
        <f>SUMIFS(创新与实践素质!L:L,创新与实践素质!B:B,B16,创新与实践素质!D:D,"=社会实践")</f>
        <v>0</v>
      </c>
      <c r="AD16" s="38">
        <f>_xlfn.MAXIFS(创新与实践素质!L:L,创新与实践素质!B:B,B16,创新与实践素质!D:D,"=社会工作能力（工作表现）",创新与实践素质!G:G,"=上学期")+_xlfn.MAXIFS(创新与实践素质!L:L,创新与实践素质!B:B,B16,创新与实践素质!D:D,"=社会工作能力（工作表现）",创新与实践素质!G:G,"=下学期")</f>
        <v>0</v>
      </c>
      <c r="AE16" s="38">
        <f t="shared" si="7"/>
        <v>0.5</v>
      </c>
      <c r="AF16" s="38">
        <f t="shared" si="8"/>
        <v>66.540611111111104</v>
      </c>
    </row>
    <row r="17" spans="1:32" x14ac:dyDescent="0.3">
      <c r="A17" s="12" t="s">
        <v>6</v>
      </c>
      <c r="B17" s="11" t="s">
        <v>23</v>
      </c>
      <c r="C17" s="11"/>
      <c r="D17" s="41">
        <f>SUMIFS(德育素质!H:H,德育素质!B:B,B17,德育素质!D:D,"=基本评定分")</f>
        <v>5.28</v>
      </c>
      <c r="E17" s="41">
        <f>MIN(2,SUMIFS(德育素质!H:H,德育素质!A:A,A17,德育素质!D:D,"=集体评定等级分",德育素质!E:E,"=班级考评等级")+SUMIFS(德育素质!H:H,德育素质!B:B,B17,德育素质!D:D,"=集体评定等级分"))</f>
        <v>1</v>
      </c>
      <c r="F17" s="41">
        <f>MIN(2,SUMIFS(德育素质!H:H,德育素质!B:B,B17,德育素质!D:D,"=社会责任记实分"))</f>
        <v>0</v>
      </c>
      <c r="G17" s="41">
        <f>SUMIFS(德育素质!H:H,德育素质!B:B,B17,德育素质!D:D,"=违纪违规扣分")</f>
        <v>0</v>
      </c>
      <c r="H17" s="41">
        <f>SUMIFS(德育素质!H:H,德育素质!B:B,B17,德育素质!D:D,"=荣誉称号加分")</f>
        <v>0</v>
      </c>
      <c r="I17" s="41">
        <f t="shared" si="0"/>
        <v>1</v>
      </c>
      <c r="J17" s="41">
        <f t="shared" si="1"/>
        <v>6.28</v>
      </c>
      <c r="K17" s="41">
        <f>(VLOOKUP(B17,智育素质!B:D,3,0)*10+50)*0.6</f>
        <v>50.663999999999994</v>
      </c>
      <c r="L17" s="41">
        <f>SUMIFS(体育素质!J:J,体育素质!B:B,B17,体育素质!D:D,"=体育课程成绩",体育素质!E:E,"=体育成绩")/40</f>
        <v>3.89</v>
      </c>
      <c r="M17" s="41">
        <f>SUMIFS(体育素质!L:L,体育素质!B:B,B17,体育素质!D:D,"=校内外体育竞赛")</f>
        <v>0</v>
      </c>
      <c r="N17" s="41">
        <f>SUMIFS(体育素质!L:L,体育素质!B:B,B17,体育素质!D:D,"=校内外体育活动",体育素质!E:E,"=早锻炼")</f>
        <v>0</v>
      </c>
      <c r="O17" s="41">
        <f>SUMIFS(体育素质!L:L,体育素质!B:B,B17,体育素质!D:D,"=校内外体育活动",体育素质!E:E,"=校园跑")</f>
        <v>1</v>
      </c>
      <c r="P17" s="41">
        <f t="shared" si="2"/>
        <v>1</v>
      </c>
      <c r="Q17" s="41">
        <f t="shared" si="3"/>
        <v>4.8899999999999997</v>
      </c>
      <c r="R17" s="41">
        <f>MIN(0.5,SUMIFS(美育素质!L:L,美育素质!B:B,B17,美育素质!D:D,"=文化艺术实践"))</f>
        <v>0</v>
      </c>
      <c r="S17" s="41">
        <f>SUMIFS(美育素质!L:L,美育素质!B:B,B17,美育素质!D:D,"=校内外文化艺术竞赛")</f>
        <v>0</v>
      </c>
      <c r="T17" s="46">
        <f t="shared" si="4"/>
        <v>0</v>
      </c>
      <c r="U17" s="41">
        <f>MAX(0,SUMIFS(劳育素质!K:K,劳育素质!B:B,B17,劳育素质!D:D,"=劳动日常考核基础分")+SUMIFS(劳育素质!K:K,劳育素质!B:B,B17,劳育素质!D:D,"=活动与卫生加减分"))</f>
        <v>1.5580000000000001</v>
      </c>
      <c r="V17" s="38">
        <f>SUMIFS(劳育素质!K:K,劳育素质!B:B,B17,劳育素质!D:D,"=志愿服务",劳育素质!F:F,"=A类+B类")</f>
        <v>0.3</v>
      </c>
      <c r="W17" s="38">
        <f>SUMIFS(劳育素质!K:K,劳育素质!B:B,B17,劳育素质!D:D,"=志愿服务",劳育素质!F:F,"=C类")</f>
        <v>0</v>
      </c>
      <c r="X17" s="38">
        <f t="shared" si="5"/>
        <v>0.3</v>
      </c>
      <c r="Y17" s="38">
        <f>SUMIFS(劳育素质!K:K,劳育素质!B:B,B17,劳育素质!D:D,"=实习实训")</f>
        <v>0</v>
      </c>
      <c r="Z17" s="38">
        <f t="shared" si="6"/>
        <v>1.8580000000000001</v>
      </c>
      <c r="AA17" s="38">
        <f>SUMIFS(创新与实践素质!L:L,创新与实践素质!B:B,B17,创新与实践素质!D:D,"=创新创业素质")</f>
        <v>5</v>
      </c>
      <c r="AB17" s="38">
        <f>SUMIFS(创新与实践素质!L:L,创新与实践素质!B:B,B17,创新与实践素质!D:D,"=水平考试")</f>
        <v>0</v>
      </c>
      <c r="AC17" s="38">
        <f>SUMIFS(创新与实践素质!L:L,创新与实践素质!B:B,B17,创新与实践素质!D:D,"=社会实践")</f>
        <v>0</v>
      </c>
      <c r="AD17" s="38">
        <f>_xlfn.MAXIFS(创新与实践素质!L:L,创新与实践素质!B:B,B17,创新与实践素质!D:D,"=社会工作能力（工作表现）",创新与实践素质!G:G,"=上学期")+_xlfn.MAXIFS(创新与实践素质!L:L,创新与实践素质!B:B,B17,创新与实践素质!D:D,"=社会工作能力（工作表现）",创新与实践素质!G:G,"=下学期")</f>
        <v>0</v>
      </c>
      <c r="AE17" s="38">
        <f t="shared" si="7"/>
        <v>5</v>
      </c>
      <c r="AF17" s="38">
        <f t="shared" si="8"/>
        <v>68.691999999999993</v>
      </c>
    </row>
    <row r="18" spans="1:32" x14ac:dyDescent="0.3">
      <c r="A18" s="12" t="s">
        <v>6</v>
      </c>
      <c r="B18" s="11" t="s">
        <v>17</v>
      </c>
      <c r="C18" s="11"/>
      <c r="D18" s="41">
        <f>SUMIFS(德育素质!H:H,德育素质!B:B,B18,德育素质!D:D,"=基本评定分")</f>
        <v>6</v>
      </c>
      <c r="E18" s="41">
        <f>MIN(2,SUMIFS(德育素质!H:H,德育素质!A:A,A18,德育素质!D:D,"=集体评定等级分",德育素质!E:E,"=班级考评等级")+SUMIFS(德育素质!H:H,德育素质!B:B,B18,德育素质!D:D,"=集体评定等级分"))</f>
        <v>1</v>
      </c>
      <c r="F18" s="41">
        <f>MIN(2,SUMIFS(德育素质!H:H,德育素质!B:B,B18,德育素质!D:D,"=社会责任记实分"))</f>
        <v>0.1</v>
      </c>
      <c r="G18" s="41">
        <f>SUMIFS(德育素质!H:H,德育素质!B:B,B18,德育素质!D:D,"=违纪违规扣分")</f>
        <v>0</v>
      </c>
      <c r="H18" s="41">
        <f>SUMIFS(德育素质!H:H,德育素质!B:B,B18,德育素质!D:D,"=荣誉称号加分")</f>
        <v>0</v>
      </c>
      <c r="I18" s="41">
        <f t="shared" si="0"/>
        <v>1.1000000000000001</v>
      </c>
      <c r="J18" s="41">
        <f t="shared" si="1"/>
        <v>7.1</v>
      </c>
      <c r="K18" s="41">
        <f>(VLOOKUP(B18,智育素质!B:D,3,0)*10+50)*0.6</f>
        <v>52.704000000000001</v>
      </c>
      <c r="L18" s="41">
        <f>SUMIFS(体育素质!J:J,体育素质!B:B,B18,体育素质!D:D,"=体育课程成绩",体育素质!E:E,"=体育成绩")/40</f>
        <v>4.1399999999999997</v>
      </c>
      <c r="M18" s="41">
        <f>SUMIFS(体育素质!L:L,体育素质!B:B,B18,体育素质!D:D,"=校内外体育竞赛")</f>
        <v>0</v>
      </c>
      <c r="N18" s="41">
        <f>SUMIFS(体育素质!L:L,体育素质!B:B,B18,体育素质!D:D,"=校内外体育活动",体育素质!E:E,"=早锻炼")</f>
        <v>0</v>
      </c>
      <c r="O18" s="41">
        <f>SUMIFS(体育素质!L:L,体育素质!B:B,B18,体育素质!D:D,"=校内外体育活动",体育素质!E:E,"=校园跑")</f>
        <v>1</v>
      </c>
      <c r="P18" s="41">
        <f t="shared" si="2"/>
        <v>1</v>
      </c>
      <c r="Q18" s="41">
        <f t="shared" si="3"/>
        <v>5.14</v>
      </c>
      <c r="R18" s="41">
        <f>MIN(0.5,SUMIFS(美育素质!L:L,美育素质!B:B,B18,美育素质!D:D,"=文化艺术实践"))</f>
        <v>0</v>
      </c>
      <c r="S18" s="41">
        <f>SUMIFS(美育素质!L:L,美育素质!B:B,B18,美育素质!D:D,"=校内外文化艺术竞赛")</f>
        <v>0</v>
      </c>
      <c r="T18" s="46">
        <f t="shared" si="4"/>
        <v>0</v>
      </c>
      <c r="U18" s="41">
        <f>MAX(0,SUMIFS(劳育素质!K:K,劳育素质!B:B,B18,劳育素质!D:D,"=劳动日常考核基础分")+SUMIFS(劳育素质!K:K,劳育素质!B:B,B18,劳育素质!D:D,"=活动与卫生加减分"))</f>
        <v>1.496</v>
      </c>
      <c r="V18" s="38">
        <f>SUMIFS(劳育素质!K:K,劳育素质!B:B,B18,劳育素质!D:D,"=志愿服务",劳育素质!F:F,"=A类+B类")</f>
        <v>2.5</v>
      </c>
      <c r="W18" s="38">
        <f>SUMIFS(劳育素质!K:K,劳育素质!B:B,B18,劳育素质!D:D,"=志愿服务",劳育素质!F:F,"=C类")</f>
        <v>0</v>
      </c>
      <c r="X18" s="38">
        <f t="shared" si="5"/>
        <v>2.5</v>
      </c>
      <c r="Y18" s="38">
        <f>SUMIFS(劳育素质!K:K,劳育素质!B:B,B18,劳育素质!D:D,"=实习实训")</f>
        <v>0</v>
      </c>
      <c r="Z18" s="38">
        <f t="shared" si="6"/>
        <v>3.996</v>
      </c>
      <c r="AA18" s="38">
        <f>SUMIFS(创新与实践素质!L:L,创新与实践素质!B:B,B18,创新与实践素质!D:D,"=创新创业素质")</f>
        <v>18.375</v>
      </c>
      <c r="AB18" s="38">
        <f>SUMIFS(创新与实践素质!L:L,创新与实践素质!B:B,B18,创新与实践素质!D:D,"=水平考试")</f>
        <v>0</v>
      </c>
      <c r="AC18" s="38">
        <f>SUMIFS(创新与实践素质!L:L,创新与实践素质!B:B,B18,创新与实践素质!D:D,"=社会实践")</f>
        <v>0</v>
      </c>
      <c r="AD18" s="38">
        <f>_xlfn.MAXIFS(创新与实践素质!L:L,创新与实践素质!B:B,B18,创新与实践素质!D:D,"=社会工作能力（工作表现）",创新与实践素质!G:G,"=上学期")+_xlfn.MAXIFS(创新与实践素质!L:L,创新与实践素质!B:B,B18,创新与实践素质!D:D,"=社会工作能力（工作表现）",创新与实践素质!G:G,"=下学期")</f>
        <v>0</v>
      </c>
      <c r="AE18" s="38">
        <f t="shared" si="7"/>
        <v>12</v>
      </c>
      <c r="AF18" s="38">
        <f t="shared" si="8"/>
        <v>80.94</v>
      </c>
    </row>
    <row r="19" spans="1:32" x14ac:dyDescent="0.3">
      <c r="A19" s="12" t="s">
        <v>6</v>
      </c>
      <c r="B19" s="11" t="s">
        <v>25</v>
      </c>
      <c r="C19" s="11"/>
      <c r="D19" s="41">
        <f>SUMIFS(德育素质!H:H,德育素质!B:B,B19,德育素质!D:D,"=基本评定分")</f>
        <v>5.28</v>
      </c>
      <c r="E19" s="41">
        <f>MIN(2,SUMIFS(德育素质!H:H,德育素质!A:A,A19,德育素质!D:D,"=集体评定等级分",德育素质!E:E,"=班级考评等级")+SUMIFS(德育素质!H:H,德育素质!B:B,B19,德育素质!D:D,"=集体评定等级分"))</f>
        <v>1</v>
      </c>
      <c r="F19" s="41">
        <f>MIN(2,SUMIFS(德育素质!H:H,德育素质!B:B,B19,德育素质!D:D,"=社会责任记实分"))</f>
        <v>0</v>
      </c>
      <c r="G19" s="41">
        <f>SUMIFS(德育素质!H:H,德育素质!B:B,B19,德育素质!D:D,"=违纪违规扣分")</f>
        <v>0</v>
      </c>
      <c r="H19" s="41">
        <f>SUMIFS(德育素质!H:H,德育素质!B:B,B19,德育素质!D:D,"=荣誉称号加分")</f>
        <v>0</v>
      </c>
      <c r="I19" s="41">
        <f t="shared" si="0"/>
        <v>1</v>
      </c>
      <c r="J19" s="41">
        <f t="shared" si="1"/>
        <v>6.28</v>
      </c>
      <c r="K19" s="41">
        <f>(VLOOKUP(B19,智育素质!B:D,3,0)*10+50)*0.6</f>
        <v>50.201999999999998</v>
      </c>
      <c r="L19" s="41">
        <f>SUMIFS(体育素质!J:J,体育素质!B:B,B19,体育素质!D:D,"=体育课程成绩",体育素质!E:E,"=体育成绩")/40</f>
        <v>3.5150000000000001</v>
      </c>
      <c r="M19" s="41">
        <f>SUMIFS(体育素质!L:L,体育素质!B:B,B19,体育素质!D:D,"=校内外体育竞赛")</f>
        <v>0</v>
      </c>
      <c r="N19" s="41">
        <f>SUMIFS(体育素质!L:L,体育素质!B:B,B19,体育素质!D:D,"=校内外体育活动",体育素质!E:E,"=早锻炼")</f>
        <v>0</v>
      </c>
      <c r="O19" s="41">
        <f>SUMIFS(体育素质!L:L,体育素质!B:B,B19,体育素质!D:D,"=校内外体育活动",体育素质!E:E,"=校园跑")</f>
        <v>0.62510416666666702</v>
      </c>
      <c r="P19" s="41">
        <f t="shared" si="2"/>
        <v>0.62510416666666702</v>
      </c>
      <c r="Q19" s="41">
        <f t="shared" si="3"/>
        <v>4.1401041666666698</v>
      </c>
      <c r="R19" s="41">
        <f>MIN(0.5,SUMIFS(美育素质!L:L,美育素质!B:B,B19,美育素质!D:D,"=文化艺术实践"))</f>
        <v>0</v>
      </c>
      <c r="S19" s="41">
        <f>SUMIFS(美育素质!L:L,美育素质!B:B,B19,美育素质!D:D,"=校内外文化艺术竞赛")</f>
        <v>0</v>
      </c>
      <c r="T19" s="46">
        <f t="shared" si="4"/>
        <v>0</v>
      </c>
      <c r="U19" s="41">
        <f>MAX(0,SUMIFS(劳育素质!K:K,劳育素质!B:B,B19,劳育素质!D:D,"=劳动日常考核基础分")+SUMIFS(劳育素质!K:K,劳育素质!B:B,B19,劳育素质!D:D,"=活动与卫生加减分"))</f>
        <v>1.55466666666667</v>
      </c>
      <c r="V19" s="38">
        <f>SUMIFS(劳育素质!K:K,劳育素质!B:B,B19,劳育素质!D:D,"=志愿服务",劳育素质!F:F,"=A类+B类")</f>
        <v>0</v>
      </c>
      <c r="W19" s="38">
        <f>SUMIFS(劳育素质!K:K,劳育素质!B:B,B19,劳育素质!D:D,"=志愿服务",劳育素质!F:F,"=C类")</f>
        <v>0</v>
      </c>
      <c r="X19" s="38">
        <f t="shared" si="5"/>
        <v>0</v>
      </c>
      <c r="Y19" s="38">
        <f>SUMIFS(劳育素质!K:K,劳育素质!B:B,B19,劳育素质!D:D,"=实习实训")</f>
        <v>0</v>
      </c>
      <c r="Z19" s="38">
        <f t="shared" si="6"/>
        <v>1.55466666666667</v>
      </c>
      <c r="AA19" s="38">
        <f>SUMIFS(创新与实践素质!L:L,创新与实践素质!B:B,B19,创新与实践素质!D:D,"=创新创业素质")</f>
        <v>0</v>
      </c>
      <c r="AB19" s="38">
        <f>SUMIFS(创新与实践素质!L:L,创新与实践素质!B:B,B19,创新与实践素质!D:D,"=水平考试")</f>
        <v>0</v>
      </c>
      <c r="AC19" s="38">
        <f>SUMIFS(创新与实践素质!L:L,创新与实践素质!B:B,B19,创新与实践素质!D:D,"=社会实践")</f>
        <v>0</v>
      </c>
      <c r="AD19" s="38">
        <f>_xlfn.MAXIFS(创新与实践素质!L:L,创新与实践素质!B:B,B19,创新与实践素质!D:D,"=社会工作能力（工作表现）",创新与实践素质!G:G,"=上学期")+_xlfn.MAXIFS(创新与实践素质!L:L,创新与实践素质!B:B,B19,创新与实践素质!D:D,"=社会工作能力（工作表现）",创新与实践素质!G:G,"=下学期")</f>
        <v>0</v>
      </c>
      <c r="AE19" s="38">
        <f t="shared" si="7"/>
        <v>0</v>
      </c>
      <c r="AF19" s="38">
        <f t="shared" si="8"/>
        <v>62.176770833333336</v>
      </c>
    </row>
    <row r="20" spans="1:32" x14ac:dyDescent="0.3">
      <c r="A20" s="12" t="s">
        <v>6</v>
      </c>
      <c r="B20" s="11" t="s">
        <v>19</v>
      </c>
      <c r="C20" s="11"/>
      <c r="D20" s="41">
        <f>SUMIFS(德育素质!H:H,德育素质!B:B,B20,德育素质!D:D,"=基本评定分")</f>
        <v>5.28</v>
      </c>
      <c r="E20" s="41">
        <f>MIN(2,SUMIFS(德育素质!H:H,德育素质!A:A,A20,德育素质!D:D,"=集体评定等级分",德育素质!E:E,"=班级考评等级")+SUMIFS(德育素质!H:H,德育素质!B:B,B20,德育素质!D:D,"=集体评定等级分"))</f>
        <v>1</v>
      </c>
      <c r="F20" s="41">
        <f>MIN(2,SUMIFS(德育素质!H:H,德育素质!B:B,B20,德育素质!D:D,"=社会责任记实分"))</f>
        <v>0</v>
      </c>
      <c r="G20" s="41">
        <f>SUMIFS(德育素质!H:H,德育素质!B:B,B20,德育素质!D:D,"=违纪违规扣分")</f>
        <v>0</v>
      </c>
      <c r="H20" s="41">
        <f>SUMIFS(德育素质!H:H,德育素质!B:B,B20,德育素质!D:D,"=荣誉称号加分")</f>
        <v>0</v>
      </c>
      <c r="I20" s="41">
        <f t="shared" si="0"/>
        <v>1</v>
      </c>
      <c r="J20" s="41">
        <f t="shared" si="1"/>
        <v>6.28</v>
      </c>
      <c r="K20" s="41">
        <f>(VLOOKUP(B20,智育素质!B:D,3,0)*10+50)*0.6</f>
        <v>52.59</v>
      </c>
      <c r="L20" s="41">
        <f>SUMIFS(体育素质!J:J,体育素质!B:B,B20,体育素质!D:D,"=体育课程成绩",体育素质!E:E,"=体育成绩")/40</f>
        <v>3.9550000000000001</v>
      </c>
      <c r="M20" s="41">
        <f>SUMIFS(体育素质!L:L,体育素质!B:B,B20,体育素质!D:D,"=校内外体育竞赛")</f>
        <v>0</v>
      </c>
      <c r="N20" s="41">
        <f>SUMIFS(体育素质!L:L,体育素质!B:B,B20,体育素质!D:D,"=校内外体育活动",体育素质!E:E,"=早锻炼")</f>
        <v>0</v>
      </c>
      <c r="O20" s="41">
        <f>SUMIFS(体育素质!L:L,体育素质!B:B,B20,体育素质!D:D,"=校内外体育活动",体育素质!E:E,"=校园跑")</f>
        <v>0.80625000000000002</v>
      </c>
      <c r="P20" s="41">
        <f t="shared" si="2"/>
        <v>0.80625000000000002</v>
      </c>
      <c r="Q20" s="41">
        <f t="shared" si="3"/>
        <v>4.7612500000000004</v>
      </c>
      <c r="R20" s="41">
        <f>MIN(0.5,SUMIFS(美育素质!L:L,美育素质!B:B,B20,美育素质!D:D,"=文化艺术实践"))</f>
        <v>0</v>
      </c>
      <c r="S20" s="41">
        <f>SUMIFS(美育素质!L:L,美育素质!B:B,B20,美育素质!D:D,"=校内外文化艺术竞赛")</f>
        <v>0</v>
      </c>
      <c r="T20" s="46">
        <f t="shared" si="4"/>
        <v>0</v>
      </c>
      <c r="U20" s="41">
        <f>MAX(0,SUMIFS(劳育素质!K:K,劳育素质!B:B,B20,劳育素质!D:D,"=劳动日常考核基础分")+SUMIFS(劳育素质!K:K,劳育素质!B:B,B20,劳育素质!D:D,"=活动与卫生加减分"))</f>
        <v>1.5774666666666699</v>
      </c>
      <c r="V20" s="38">
        <f>SUMIFS(劳育素质!K:K,劳育素质!B:B,B20,劳育素质!D:D,"=志愿服务",劳育素质!F:F,"=A类+B类")</f>
        <v>0</v>
      </c>
      <c r="W20" s="38">
        <f>SUMIFS(劳育素质!K:K,劳育素质!B:B,B20,劳育素质!D:D,"=志愿服务",劳育素质!F:F,"=C类")</f>
        <v>0</v>
      </c>
      <c r="X20" s="38">
        <f t="shared" si="5"/>
        <v>0</v>
      </c>
      <c r="Y20" s="38">
        <f>SUMIFS(劳育素质!K:K,劳育素质!B:B,B20,劳育素质!D:D,"=实习实训")</f>
        <v>0</v>
      </c>
      <c r="Z20" s="38">
        <f t="shared" si="6"/>
        <v>1.5774666666666699</v>
      </c>
      <c r="AA20" s="38">
        <f>SUMIFS(创新与实践素质!L:L,创新与实践素质!B:B,B20,创新与实践素质!D:D,"=创新创业素质")</f>
        <v>0</v>
      </c>
      <c r="AB20" s="38">
        <f>SUMIFS(创新与实践素质!L:L,创新与实践素质!B:B,B20,创新与实践素质!D:D,"=水平考试")</f>
        <v>0</v>
      </c>
      <c r="AC20" s="38">
        <f>SUMIFS(创新与实践素质!L:L,创新与实践素质!B:B,B20,创新与实践素质!D:D,"=社会实践")</f>
        <v>0</v>
      </c>
      <c r="AD20" s="38">
        <f>_xlfn.MAXIFS(创新与实践素质!L:L,创新与实践素质!B:B,B20,创新与实践素质!D:D,"=社会工作能力（工作表现）",创新与实践素质!G:G,"=上学期")+_xlfn.MAXIFS(创新与实践素质!L:L,创新与实践素质!B:B,B20,创新与实践素质!D:D,"=社会工作能力（工作表现）",创新与实践素质!G:G,"=下学期")</f>
        <v>0</v>
      </c>
      <c r="AE20" s="38">
        <f t="shared" si="7"/>
        <v>0</v>
      </c>
      <c r="AF20" s="38">
        <f t="shared" si="8"/>
        <v>65.208716666666675</v>
      </c>
    </row>
    <row r="21" spans="1:32" x14ac:dyDescent="0.3">
      <c r="A21" s="12" t="s">
        <v>6</v>
      </c>
      <c r="B21" s="11" t="s">
        <v>22</v>
      </c>
      <c r="C21" s="11"/>
      <c r="D21" s="41">
        <f>SUMIFS(德育素质!H:H,德育素质!B:B,B21,德育素质!D:D,"=基本评定分")</f>
        <v>5.28</v>
      </c>
      <c r="E21" s="41">
        <f>MIN(2,SUMIFS(德育素质!H:H,德育素质!A:A,A21,德育素质!D:D,"=集体评定等级分",德育素质!E:E,"=班级考评等级")+SUMIFS(德育素质!H:H,德育素质!B:B,B21,德育素质!D:D,"=集体评定等级分"))</f>
        <v>1</v>
      </c>
      <c r="F21" s="41">
        <f>MIN(2,SUMIFS(德育素质!H:H,德育素质!B:B,B21,德育素质!D:D,"=社会责任记实分"))</f>
        <v>0</v>
      </c>
      <c r="G21" s="41">
        <f>SUMIFS(德育素质!H:H,德育素质!B:B,B21,德育素质!D:D,"=违纪违规扣分")</f>
        <v>0</v>
      </c>
      <c r="H21" s="41">
        <f>SUMIFS(德育素质!H:H,德育素质!B:B,B21,德育素质!D:D,"=荣誉称号加分")</f>
        <v>0</v>
      </c>
      <c r="I21" s="41">
        <f t="shared" si="0"/>
        <v>1</v>
      </c>
      <c r="J21" s="41">
        <f t="shared" si="1"/>
        <v>6.28</v>
      </c>
      <c r="K21" s="41">
        <f>(VLOOKUP(B21,智育素质!B:D,3,0)*10+50)*0.6</f>
        <v>51.611999999999995</v>
      </c>
      <c r="L21" s="41">
        <f>SUMIFS(体育素质!J:J,体育素质!B:B,B21,体育素质!D:D,"=体育课程成绩",体育素质!E:E,"=体育成绩")/40</f>
        <v>3.6850000000000001</v>
      </c>
      <c r="M21" s="41">
        <f>SUMIFS(体育素质!L:L,体育素质!B:B,B21,体育素质!D:D,"=校内外体育竞赛")</f>
        <v>0</v>
      </c>
      <c r="N21" s="41">
        <f>SUMIFS(体育素质!L:L,体育素质!B:B,B21,体育素质!D:D,"=校内外体育活动",体育素质!E:E,"=早锻炼")</f>
        <v>0</v>
      </c>
      <c r="O21" s="41">
        <f>SUMIFS(体育素质!L:L,体育素质!B:B,B21,体育素质!D:D,"=校内外体育活动",体育素质!E:E,"=校园跑")</f>
        <v>0.7890625</v>
      </c>
      <c r="P21" s="41">
        <f t="shared" si="2"/>
        <v>0.7890625</v>
      </c>
      <c r="Q21" s="41">
        <f t="shared" si="3"/>
        <v>4.4740624999999996</v>
      </c>
      <c r="R21" s="41">
        <f>MIN(0.5,SUMIFS(美育素质!L:L,美育素质!B:B,B21,美育素质!D:D,"=文化艺术实践"))</f>
        <v>0</v>
      </c>
      <c r="S21" s="41">
        <f>SUMIFS(美育素质!L:L,美育素质!B:B,B21,美育素质!D:D,"=校内外文化艺术竞赛")</f>
        <v>0</v>
      </c>
      <c r="T21" s="46">
        <f t="shared" si="4"/>
        <v>0</v>
      </c>
      <c r="U21" s="41">
        <f>MAX(0,SUMIFS(劳育素质!K:K,劳育素质!B:B,B21,劳育素质!D:D,"=劳动日常考核基础分")+SUMIFS(劳育素质!K:K,劳育素质!B:B,B21,劳育素质!D:D,"=活动与卫生加减分"))</f>
        <v>1.5774666666666699</v>
      </c>
      <c r="V21" s="38">
        <f>SUMIFS(劳育素质!K:K,劳育素质!B:B,B21,劳育素质!D:D,"=志愿服务",劳育素质!F:F,"=A类+B类")</f>
        <v>0.42499999999999999</v>
      </c>
      <c r="W21" s="38">
        <f>SUMIFS(劳育素质!K:K,劳育素质!B:B,B21,劳育素质!D:D,"=志愿服务",劳育素质!F:F,"=C类")</f>
        <v>0</v>
      </c>
      <c r="X21" s="38">
        <f t="shared" si="5"/>
        <v>0.42499999999999999</v>
      </c>
      <c r="Y21" s="38">
        <f>SUMIFS(劳育素质!K:K,劳育素质!B:B,B21,劳育素质!D:D,"=实习实训")</f>
        <v>0</v>
      </c>
      <c r="Z21" s="38">
        <f t="shared" si="6"/>
        <v>2.0024666666666699</v>
      </c>
      <c r="AA21" s="38">
        <f>SUMIFS(创新与实践素质!L:L,创新与实践素质!B:B,B21,创新与实践素质!D:D,"=创新创业素质")</f>
        <v>0</v>
      </c>
      <c r="AB21" s="38">
        <f>SUMIFS(创新与实践素质!L:L,创新与实践素质!B:B,B21,创新与实践素质!D:D,"=水平考试")</f>
        <v>0</v>
      </c>
      <c r="AC21" s="38">
        <f>SUMIFS(创新与实践素质!L:L,创新与实践素质!B:B,B21,创新与实践素质!D:D,"=社会实践")</f>
        <v>0</v>
      </c>
      <c r="AD21" s="38">
        <f>_xlfn.MAXIFS(创新与实践素质!L:L,创新与实践素质!B:B,B21,创新与实践素质!D:D,"=社会工作能力（工作表现）",创新与实践素质!G:G,"=上学期")+_xlfn.MAXIFS(创新与实践素质!L:L,创新与实践素质!B:B,B21,创新与实践素质!D:D,"=社会工作能力（工作表现）",创新与实践素质!G:G,"=下学期")</f>
        <v>0</v>
      </c>
      <c r="AE21" s="38">
        <f t="shared" si="7"/>
        <v>0</v>
      </c>
      <c r="AF21" s="38">
        <f t="shared" si="8"/>
        <v>64.368529166666661</v>
      </c>
    </row>
    <row r="22" spans="1:32" x14ac:dyDescent="0.3">
      <c r="A22" s="12" t="s">
        <v>6</v>
      </c>
      <c r="B22" s="11" t="s">
        <v>20</v>
      </c>
      <c r="C22" s="11"/>
      <c r="D22" s="41">
        <f>SUMIFS(德育素质!H:H,德育素质!B:B,B22,德育素质!D:D,"=基本评定分")</f>
        <v>5.28</v>
      </c>
      <c r="E22" s="41">
        <f>MIN(2,SUMIFS(德育素质!H:H,德育素质!A:A,A22,德育素质!D:D,"=集体评定等级分",德育素质!E:E,"=班级考评等级")+SUMIFS(德育素质!H:H,德育素质!B:B,B22,德育素质!D:D,"=集体评定等级分"))</f>
        <v>1</v>
      </c>
      <c r="F22" s="41">
        <f>MIN(2,SUMIFS(德育素质!H:H,德育素质!B:B,B22,德育素质!D:D,"=社会责任记实分"))</f>
        <v>0</v>
      </c>
      <c r="G22" s="41">
        <f>SUMIFS(德育素质!H:H,德育素质!B:B,B22,德育素质!D:D,"=违纪违规扣分")</f>
        <v>0</v>
      </c>
      <c r="H22" s="41">
        <f>SUMIFS(德育素质!H:H,德育素质!B:B,B22,德育素质!D:D,"=荣誉称号加分")</f>
        <v>0</v>
      </c>
      <c r="I22" s="41">
        <f t="shared" si="0"/>
        <v>1</v>
      </c>
      <c r="J22" s="41">
        <f t="shared" si="1"/>
        <v>6.28</v>
      </c>
      <c r="K22" s="41">
        <f>(VLOOKUP(B22,智育素质!B:D,3,0)*10+50)*0.6</f>
        <v>52.002000000000002</v>
      </c>
      <c r="L22" s="41">
        <f>SUMIFS(体育素质!J:J,体育素质!B:B,B22,体育素质!D:D,"=体育课程成绩",体育素质!E:E,"=体育成绩")/40</f>
        <v>4.76</v>
      </c>
      <c r="M22" s="41">
        <f>SUMIFS(体育素质!L:L,体育素质!B:B,B22,体育素质!D:D,"=校内外体育竞赛")</f>
        <v>2.5</v>
      </c>
      <c r="N22" s="41">
        <f>SUMIFS(体育素质!L:L,体育素质!B:B,B22,体育素质!D:D,"=校内外体育活动",体育素质!E:E,"=早锻炼")</f>
        <v>0</v>
      </c>
      <c r="O22" s="41">
        <f>SUMIFS(体育素质!L:L,体育素质!B:B,B22,体育素质!D:D,"=校内外体育活动",体育素质!E:E,"=校园跑")</f>
        <v>1</v>
      </c>
      <c r="P22" s="41">
        <f t="shared" si="2"/>
        <v>3</v>
      </c>
      <c r="Q22" s="41">
        <f t="shared" si="3"/>
        <v>7.76</v>
      </c>
      <c r="R22" s="41">
        <f>MIN(0.5,SUMIFS(美育素质!L:L,美育素质!B:B,B22,美育素质!D:D,"=文化艺术实践"))</f>
        <v>0</v>
      </c>
      <c r="S22" s="41">
        <f>SUMIFS(美育素质!L:L,美育素质!B:B,B22,美育素质!D:D,"=校内外文化艺术竞赛")</f>
        <v>0</v>
      </c>
      <c r="T22" s="46">
        <f t="shared" si="4"/>
        <v>0</v>
      </c>
      <c r="U22" s="41">
        <f>MAX(0,SUMIFS(劳育素质!K:K,劳育素质!B:B,B22,劳育素质!D:D,"=劳动日常考核基础分")+SUMIFS(劳育素质!K:K,劳育素质!B:B,B22,劳育素质!D:D,"=活动与卫生加减分"))</f>
        <v>1.59</v>
      </c>
      <c r="V22" s="38">
        <f>SUMIFS(劳育素质!K:K,劳育素质!B:B,B22,劳育素质!D:D,"=志愿服务",劳育素质!F:F,"=A类+B类")</f>
        <v>0</v>
      </c>
      <c r="W22" s="38">
        <f>SUMIFS(劳育素质!K:K,劳育素质!B:B,B22,劳育素质!D:D,"=志愿服务",劳育素质!F:F,"=C类")</f>
        <v>0</v>
      </c>
      <c r="X22" s="38">
        <f t="shared" si="5"/>
        <v>0</v>
      </c>
      <c r="Y22" s="38">
        <f>SUMIFS(劳育素质!K:K,劳育素质!B:B,B22,劳育素质!D:D,"=实习实训")</f>
        <v>0</v>
      </c>
      <c r="Z22" s="38">
        <f t="shared" si="6"/>
        <v>1.59</v>
      </c>
      <c r="AA22" s="38">
        <f>SUMIFS(创新与实践素质!L:L,创新与实践素质!B:B,B22,创新与实践素质!D:D,"=创新创业素质")</f>
        <v>11.75</v>
      </c>
      <c r="AB22" s="38">
        <f>SUMIFS(创新与实践素质!L:L,创新与实践素质!B:B,B22,创新与实践素质!D:D,"=水平考试")</f>
        <v>0.89</v>
      </c>
      <c r="AC22" s="38">
        <f>SUMIFS(创新与实践素质!L:L,创新与实践素质!B:B,B22,创新与实践素质!D:D,"=社会实践")</f>
        <v>0</v>
      </c>
      <c r="AD22" s="38">
        <f>_xlfn.MAXIFS(创新与实践素质!L:L,创新与实践素质!B:B,B22,创新与实践素质!D:D,"=社会工作能力（工作表现）",创新与实践素质!G:G,"=上学期")+_xlfn.MAXIFS(创新与实践素质!L:L,创新与实践素质!B:B,B22,创新与实践素质!D:D,"=社会工作能力（工作表现）",创新与实践素质!G:G,"=下学期")</f>
        <v>0</v>
      </c>
      <c r="AE22" s="38">
        <f t="shared" si="7"/>
        <v>12</v>
      </c>
      <c r="AF22" s="38">
        <f t="shared" si="8"/>
        <v>79.632000000000005</v>
      </c>
    </row>
    <row r="23" spans="1:32" x14ac:dyDescent="0.3">
      <c r="A23" s="12" t="s">
        <v>6</v>
      </c>
      <c r="B23" s="11" t="s">
        <v>26</v>
      </c>
      <c r="C23" s="11"/>
      <c r="D23" s="41">
        <f>SUMIFS(德育素质!H:H,德育素质!B:B,B23,德育素质!D:D,"=基本评定分")</f>
        <v>5.28</v>
      </c>
      <c r="E23" s="41">
        <f>MIN(2,SUMIFS(德育素质!H:H,德育素质!A:A,A23,德育素质!D:D,"=集体评定等级分",德育素质!E:E,"=班级考评等级")+SUMIFS(德育素质!H:H,德育素质!B:B,B23,德育素质!D:D,"=集体评定等级分"))</f>
        <v>1</v>
      </c>
      <c r="F23" s="41">
        <f>MIN(2,SUMIFS(德育素质!H:H,德育素质!B:B,B23,德育素质!D:D,"=社会责任记实分"))</f>
        <v>0</v>
      </c>
      <c r="G23" s="41">
        <f>SUMIFS(德育素质!H:H,德育素质!B:B,B23,德育素质!D:D,"=违纪违规扣分")</f>
        <v>0</v>
      </c>
      <c r="H23" s="41">
        <f>SUMIFS(德育素质!H:H,德育素质!B:B,B23,德育素质!D:D,"=荣誉称号加分")</f>
        <v>0</v>
      </c>
      <c r="I23" s="41">
        <f t="shared" si="0"/>
        <v>1</v>
      </c>
      <c r="J23" s="41">
        <f t="shared" si="1"/>
        <v>6.28</v>
      </c>
      <c r="K23" s="41">
        <f>(VLOOKUP(B23,智育素质!B:D,3,0)*10+50)*0.6</f>
        <v>47.634</v>
      </c>
      <c r="L23" s="41">
        <f>SUMIFS(体育素质!J:J,体育素质!B:B,B23,体育素质!D:D,"=体育课程成绩",体育素质!E:E,"=体育成绩")/40</f>
        <v>3.25</v>
      </c>
      <c r="M23" s="41">
        <f>SUMIFS(体育素质!L:L,体育素质!B:B,B23,体育素质!D:D,"=校内外体育竞赛")</f>
        <v>0</v>
      </c>
      <c r="N23" s="41">
        <f>SUMIFS(体育素质!L:L,体育素质!B:B,B23,体育素质!D:D,"=校内外体育活动",体育素质!E:E,"=早锻炼")</f>
        <v>0</v>
      </c>
      <c r="O23" s="41">
        <f>SUMIFS(体育素质!L:L,体育素质!B:B,B23,体育素质!D:D,"=校内外体育活动",体育素质!E:E,"=校园跑")</f>
        <v>0.5</v>
      </c>
      <c r="P23" s="41">
        <f t="shared" si="2"/>
        <v>0.5</v>
      </c>
      <c r="Q23" s="41">
        <f t="shared" si="3"/>
        <v>3.75</v>
      </c>
      <c r="R23" s="41">
        <f>MIN(0.5,SUMIFS(美育素质!L:L,美育素质!B:B,B23,美育素质!D:D,"=文化艺术实践"))</f>
        <v>0</v>
      </c>
      <c r="S23" s="41">
        <f>SUMIFS(美育素质!L:L,美育素质!B:B,B23,美育素质!D:D,"=校内外文化艺术竞赛")</f>
        <v>0</v>
      </c>
      <c r="T23" s="46">
        <f t="shared" si="4"/>
        <v>0</v>
      </c>
      <c r="U23" s="41">
        <f>MAX(0,SUMIFS(劳育素质!K:K,劳育素质!B:B,B23,劳育素质!D:D,"=劳动日常考核基础分")+SUMIFS(劳育素质!K:K,劳育素质!B:B,B23,劳育素质!D:D,"=活动与卫生加减分"))</f>
        <v>1.53433333333333</v>
      </c>
      <c r="V23" s="38">
        <f>SUMIFS(劳育素质!K:K,劳育素质!B:B,B23,劳育素质!D:D,"=志愿服务",劳育素质!F:F,"=A类+B类")</f>
        <v>0</v>
      </c>
      <c r="W23" s="38">
        <f>SUMIFS(劳育素质!K:K,劳育素质!B:B,B23,劳育素质!D:D,"=志愿服务",劳育素质!F:F,"=C类")</f>
        <v>0</v>
      </c>
      <c r="X23" s="38">
        <f t="shared" si="5"/>
        <v>0</v>
      </c>
      <c r="Y23" s="38">
        <f>SUMIFS(劳育素质!K:K,劳育素质!B:B,B23,劳育素质!D:D,"=实习实训")</f>
        <v>0</v>
      </c>
      <c r="Z23" s="38">
        <f t="shared" si="6"/>
        <v>1.53433333333333</v>
      </c>
      <c r="AA23" s="38">
        <f>SUMIFS(创新与实践素质!L:L,创新与实践素质!B:B,B23,创新与实践素质!D:D,"=创新创业素质")</f>
        <v>0</v>
      </c>
      <c r="AB23" s="38">
        <f>SUMIFS(创新与实践素质!L:L,创新与实践素质!B:B,B23,创新与实践素质!D:D,"=水平考试")</f>
        <v>0</v>
      </c>
      <c r="AC23" s="38">
        <f>SUMIFS(创新与实践素质!L:L,创新与实践素质!B:B,B23,创新与实践素质!D:D,"=社会实践")</f>
        <v>0</v>
      </c>
      <c r="AD23" s="38">
        <f>_xlfn.MAXIFS(创新与实践素质!L:L,创新与实践素质!B:B,B23,创新与实践素质!D:D,"=社会工作能力（工作表现）",创新与实践素质!G:G,"=上学期")+_xlfn.MAXIFS(创新与实践素质!L:L,创新与实践素质!B:B,B23,创新与实践素质!D:D,"=社会工作能力（工作表现）",创新与实践素质!G:G,"=下学期")</f>
        <v>0</v>
      </c>
      <c r="AE23" s="38">
        <f t="shared" si="7"/>
        <v>0</v>
      </c>
      <c r="AF23" s="38">
        <f t="shared" si="8"/>
        <v>59.198333333333331</v>
      </c>
    </row>
    <row r="24" spans="1:32" x14ac:dyDescent="0.3">
      <c r="A24" s="12" t="s">
        <v>6</v>
      </c>
      <c r="B24" s="11" t="s">
        <v>30</v>
      </c>
      <c r="C24" s="11"/>
      <c r="D24" s="41">
        <f>SUMIFS(德育素质!H:H,德育素质!B:B,B24,德育素质!D:D,"=基本评定分")</f>
        <v>6</v>
      </c>
      <c r="E24" s="41">
        <f>MIN(2,SUMIFS(德育素质!H:H,德育素质!A:A,A24,德育素质!D:D,"=集体评定等级分",德育素质!E:E,"=班级考评等级")+SUMIFS(德育素质!H:H,德育素质!B:B,B24,德育素质!D:D,"=集体评定等级分"))</f>
        <v>1</v>
      </c>
      <c r="F24" s="41">
        <f>MIN(2,SUMIFS(德育素质!H:H,德育素质!B:B,B24,德育素质!D:D,"=社会责任记实分"))</f>
        <v>0.2</v>
      </c>
      <c r="G24" s="41">
        <f>SUMIFS(德育素质!H:H,德育素质!B:B,B24,德育素质!D:D,"=违纪违规扣分")</f>
        <v>0</v>
      </c>
      <c r="H24" s="41">
        <f>SUMIFS(德育素质!H:H,德育素质!B:B,B24,德育素质!D:D,"=荣誉称号加分")</f>
        <v>0.375</v>
      </c>
      <c r="I24" s="41">
        <f t="shared" si="0"/>
        <v>1.575</v>
      </c>
      <c r="J24" s="41">
        <f t="shared" si="1"/>
        <v>7.5750000000000002</v>
      </c>
      <c r="K24" s="41">
        <f>(VLOOKUP(B24,智育素质!B:D,3,0)*10+50)*0.6</f>
        <v>54.131999999999998</v>
      </c>
      <c r="L24" s="41">
        <f>SUMIFS(体育素质!J:J,体育素质!B:B,B24,体育素质!D:D,"=体育课程成绩",体育素质!E:E,"=体育成绩")/40</f>
        <v>3.9049999999999998</v>
      </c>
      <c r="M24" s="41">
        <f>SUMIFS(体育素质!L:L,体育素质!B:B,B24,体育素质!D:D,"=校内外体育竞赛")</f>
        <v>0</v>
      </c>
      <c r="N24" s="41">
        <f>SUMIFS(体育素质!L:L,体育素质!B:B,B24,体育素质!D:D,"=校内外体育活动",体育素质!E:E,"=早锻炼")</f>
        <v>0</v>
      </c>
      <c r="O24" s="41">
        <f>SUMIFS(体育素质!L:L,体育素质!B:B,B24,体育素质!D:D,"=校内外体育活动",体育素质!E:E,"=校园跑")</f>
        <v>0.85671874999999997</v>
      </c>
      <c r="P24" s="41">
        <f t="shared" si="2"/>
        <v>0.85671874999999997</v>
      </c>
      <c r="Q24" s="41">
        <f t="shared" si="3"/>
        <v>4.76171875</v>
      </c>
      <c r="R24" s="41">
        <f>MIN(0.5,SUMIFS(美育素质!L:L,美育素质!B:B,B24,美育素质!D:D,"=文化艺术实践"))</f>
        <v>0.25</v>
      </c>
      <c r="S24" s="41">
        <f>SUMIFS(美育素质!L:L,美育素质!B:B,B24,美育素质!D:D,"=校内外文化艺术竞赛")</f>
        <v>2</v>
      </c>
      <c r="T24" s="46">
        <f t="shared" si="4"/>
        <v>2.25</v>
      </c>
      <c r="U24" s="41">
        <f>MAX(0,SUMIFS(劳育素质!K:K,劳育素质!B:B,B24,劳育素质!D:D,"=劳动日常考核基础分")+SUMIFS(劳育素质!K:K,劳育素质!B:B,B24,劳育素质!D:D,"=活动与卫生加减分"))</f>
        <v>1.5756666666666701</v>
      </c>
      <c r="V24" s="38">
        <f>SUMIFS(劳育素质!K:K,劳育素质!B:B,B24,劳育素质!D:D,"=志愿服务",劳育素质!F:F,"=A类+B类")</f>
        <v>3</v>
      </c>
      <c r="W24" s="38">
        <f>SUMIFS(劳育素质!K:K,劳育素质!B:B,B24,劳育素质!D:D,"=志愿服务",劳育素质!F:F,"=C类")</f>
        <v>0</v>
      </c>
      <c r="X24" s="38">
        <f t="shared" si="5"/>
        <v>3</v>
      </c>
      <c r="Y24" s="38">
        <f>SUMIFS(劳育素质!K:K,劳育素质!B:B,B24,劳育素质!D:D,"=实习实训")</f>
        <v>0</v>
      </c>
      <c r="Z24" s="38">
        <f t="shared" si="6"/>
        <v>4.5756666666666703</v>
      </c>
      <c r="AA24" s="38">
        <f>SUMIFS(创新与实践素质!L:L,创新与实践素质!B:B,B24,创新与实践素质!D:D,"=创新创业素质")</f>
        <v>10.4</v>
      </c>
      <c r="AB24" s="38">
        <f>SUMIFS(创新与实践素质!L:L,创新与实践素质!B:B,B24,创新与实践素质!D:D,"=水平考试")</f>
        <v>0.5</v>
      </c>
      <c r="AC24" s="38">
        <f>SUMIFS(创新与实践素质!L:L,创新与实践素质!B:B,B24,创新与实践素质!D:D,"=社会实践")</f>
        <v>1</v>
      </c>
      <c r="AD24" s="38">
        <f>_xlfn.MAXIFS(创新与实践素质!L:L,创新与实践素质!B:B,B24,创新与实践素质!D:D,"=社会工作能力（工作表现）",创新与实践素质!G:G,"=上学期")+_xlfn.MAXIFS(创新与实践素质!L:L,创新与实践素质!B:B,B24,创新与实践素质!D:D,"=社会工作能力（工作表现）",创新与实践素质!G:G,"=下学期")</f>
        <v>1</v>
      </c>
      <c r="AE24" s="38">
        <f t="shared" si="7"/>
        <v>12</v>
      </c>
      <c r="AF24" s="38">
        <f t="shared" si="8"/>
        <v>85.294385416666671</v>
      </c>
    </row>
    <row r="25" spans="1:32" x14ac:dyDescent="0.3">
      <c r="A25" s="12" t="s">
        <v>6</v>
      </c>
      <c r="B25" s="11" t="s">
        <v>27</v>
      </c>
      <c r="C25" s="11"/>
      <c r="D25" s="41">
        <f>SUMIFS(德育素质!H:H,德育素质!B:B,B25,德育素质!D:D,"=基本评定分")</f>
        <v>6</v>
      </c>
      <c r="E25" s="41">
        <f>MIN(2,SUMIFS(德育素质!H:H,德育素质!A:A,A25,德育素质!D:D,"=集体评定等级分",德育素质!E:E,"=班级考评等级")+SUMIFS(德育素质!H:H,德育素质!B:B,B25,德育素质!D:D,"=集体评定等级分"))</f>
        <v>1</v>
      </c>
      <c r="F25" s="41">
        <f>MIN(2,SUMIFS(德育素质!H:H,德育素质!B:B,B25,德育素质!D:D,"=社会责任记实分"))</f>
        <v>0.35</v>
      </c>
      <c r="G25" s="41">
        <f>SUMIFS(德育素质!H:H,德育素质!B:B,B25,德育素质!D:D,"=违纪违规扣分")</f>
        <v>0</v>
      </c>
      <c r="H25" s="41">
        <f>SUMIFS(德育素质!H:H,德育素质!B:B,B25,德育素质!D:D,"=荣誉称号加分")</f>
        <v>0.375</v>
      </c>
      <c r="I25" s="41">
        <f t="shared" si="0"/>
        <v>1.7250000000000001</v>
      </c>
      <c r="J25" s="41">
        <f t="shared" si="1"/>
        <v>7.7249999999999996</v>
      </c>
      <c r="K25" s="41">
        <f>(VLOOKUP(B25,智育素质!B:D,3,0)*10+50)*0.6</f>
        <v>55.680000000000007</v>
      </c>
      <c r="L25" s="41">
        <f>SUMIFS(体育素质!J:J,体育素质!B:B,B25,体育素质!D:D,"=体育课程成绩",体育素质!E:E,"=体育成绩")/40</f>
        <v>4.1749999999999998</v>
      </c>
      <c r="M25" s="41">
        <f>SUMIFS(体育素质!L:L,体育素质!B:B,B25,体育素质!D:D,"=校内外体育竞赛")</f>
        <v>0</v>
      </c>
      <c r="N25" s="41">
        <f>SUMIFS(体育素质!L:L,体育素质!B:B,B25,体育素质!D:D,"=校内外体育活动",体育素质!E:E,"=早锻炼")</f>
        <v>0</v>
      </c>
      <c r="O25" s="41">
        <f>SUMIFS(体育素质!L:L,体育素质!B:B,B25,体育素质!D:D,"=校内外体育活动",体育素质!E:E,"=校园跑")</f>
        <v>1</v>
      </c>
      <c r="P25" s="41">
        <f t="shared" si="2"/>
        <v>1</v>
      </c>
      <c r="Q25" s="41">
        <f t="shared" si="3"/>
        <v>5.1749999999999998</v>
      </c>
      <c r="R25" s="41">
        <f>MIN(0.5,SUMIFS(美育素质!L:L,美育素质!B:B,B25,美育素质!D:D,"=文化艺术实践"))</f>
        <v>0.25</v>
      </c>
      <c r="S25" s="41">
        <f>SUMIFS(美育素质!L:L,美育素质!B:B,B25,美育素质!D:D,"=校内外文化艺术竞赛")</f>
        <v>0</v>
      </c>
      <c r="T25" s="46">
        <f t="shared" si="4"/>
        <v>0.25</v>
      </c>
      <c r="U25" s="41">
        <f>MAX(0,SUMIFS(劳育素质!K:K,劳育素质!B:B,B25,劳育素质!D:D,"=劳动日常考核基础分")+SUMIFS(劳育素质!K:K,劳育素质!B:B,B25,劳育素质!D:D,"=活动与卫生加减分"))</f>
        <v>1.5428666666666699</v>
      </c>
      <c r="V25" s="38">
        <f>SUMIFS(劳育素质!K:K,劳育素质!B:B,B25,劳育素质!D:D,"=志愿服务",劳育素质!F:F,"=A类+B类")</f>
        <v>3</v>
      </c>
      <c r="W25" s="38">
        <f>SUMIFS(劳育素质!K:K,劳育素质!B:B,B25,劳育素质!D:D,"=志愿服务",劳育素质!F:F,"=C类")</f>
        <v>0.5</v>
      </c>
      <c r="X25" s="38">
        <f t="shared" si="5"/>
        <v>3.5</v>
      </c>
      <c r="Y25" s="38">
        <f>SUMIFS(劳育素质!K:K,劳育素质!B:B,B25,劳育素质!D:D,"=实习实训")</f>
        <v>0</v>
      </c>
      <c r="Z25" s="38">
        <f t="shared" si="6"/>
        <v>5</v>
      </c>
      <c r="AA25" s="38">
        <f>SUMIFS(创新与实践素质!L:L,创新与实践素质!B:B,B25,创新与实践素质!D:D,"=创新创业素质")</f>
        <v>5.4</v>
      </c>
      <c r="AB25" s="38">
        <f>SUMIFS(创新与实践素质!L:L,创新与实践素质!B:B,B25,创新与实践素质!D:D,"=水平考试")</f>
        <v>1</v>
      </c>
      <c r="AC25" s="38">
        <f>SUMIFS(创新与实践素质!L:L,创新与实践素质!B:B,B25,创新与实践素质!D:D,"=社会实践")</f>
        <v>0.5</v>
      </c>
      <c r="AD25" s="38">
        <f>_xlfn.MAXIFS(创新与实践素质!L:L,创新与实践素质!B:B,B25,创新与实践素质!D:D,"=社会工作能力（工作表现）",创新与实践素质!G:G,"=上学期")+_xlfn.MAXIFS(创新与实践素质!L:L,创新与实践素质!B:B,B25,创新与实践素质!D:D,"=社会工作能力（工作表现）",创新与实践素质!G:G,"=下学期")</f>
        <v>1.4</v>
      </c>
      <c r="AE25" s="38">
        <f t="shared" si="7"/>
        <v>8.3000000000000007</v>
      </c>
      <c r="AF25" s="38">
        <f t="shared" si="8"/>
        <v>82.13</v>
      </c>
    </row>
    <row r="26" spans="1:32" x14ac:dyDescent="0.3">
      <c r="A26" s="12" t="s">
        <v>6</v>
      </c>
      <c r="B26" s="11" t="s">
        <v>29</v>
      </c>
      <c r="C26" s="11"/>
      <c r="D26" s="41">
        <f>SUMIFS(德育素质!H:H,德育素质!B:B,B26,德育素质!D:D,"=基本评定分")</f>
        <v>5.28</v>
      </c>
      <c r="E26" s="41">
        <f>MIN(2,SUMIFS(德育素质!H:H,德育素质!A:A,A26,德育素质!D:D,"=集体评定等级分",德育素质!E:E,"=班级考评等级")+SUMIFS(德育素质!H:H,德育素质!B:B,B26,德育素质!D:D,"=集体评定等级分"))</f>
        <v>1</v>
      </c>
      <c r="F26" s="41">
        <f>MIN(2,SUMIFS(德育素质!H:H,德育素质!B:B,B26,德育素质!D:D,"=社会责任记实分"))</f>
        <v>0.2</v>
      </c>
      <c r="G26" s="41">
        <f>SUMIFS(德育素质!H:H,德育素质!B:B,B26,德育素质!D:D,"=违纪违规扣分")</f>
        <v>0</v>
      </c>
      <c r="H26" s="41">
        <f>SUMIFS(德育素质!H:H,德育素质!B:B,B26,德育素质!D:D,"=荣誉称号加分")</f>
        <v>0</v>
      </c>
      <c r="I26" s="41">
        <f t="shared" si="0"/>
        <v>1.2</v>
      </c>
      <c r="J26" s="41">
        <f t="shared" si="1"/>
        <v>6.48</v>
      </c>
      <c r="K26" s="41">
        <f>(VLOOKUP(B26,智育素质!B:D,3,0)*10+50)*0.6</f>
        <v>54.822000000000003</v>
      </c>
      <c r="L26" s="41">
        <f>SUMIFS(体育素质!J:J,体育素质!B:B,B26,体育素质!D:D,"=体育课程成绩",体育素质!E:E,"=体育成绩")/40</f>
        <v>4.2350000000000003</v>
      </c>
      <c r="M26" s="41">
        <f>SUMIFS(体育素质!L:L,体育素质!B:B,B26,体育素质!D:D,"=校内外体育竞赛")</f>
        <v>0</v>
      </c>
      <c r="N26" s="41">
        <f>SUMIFS(体育素质!L:L,体育素质!B:B,B26,体育素质!D:D,"=校内外体育活动",体育素质!E:E,"=早锻炼")</f>
        <v>0</v>
      </c>
      <c r="O26" s="41">
        <f>SUMIFS(体育素质!L:L,体育素质!B:B,B26,体育素质!D:D,"=校内外体育活动",体育素质!E:E,"=校园跑")</f>
        <v>0.75431250000000005</v>
      </c>
      <c r="P26" s="41">
        <f t="shared" si="2"/>
        <v>0.75431250000000005</v>
      </c>
      <c r="Q26" s="41">
        <f t="shared" si="3"/>
        <v>4.9893124999999996</v>
      </c>
      <c r="R26" s="41">
        <f>MIN(0.5,SUMIFS(美育素质!L:L,美育素质!B:B,B26,美育素质!D:D,"=文化艺术实践"))</f>
        <v>0</v>
      </c>
      <c r="S26" s="41">
        <f>SUMIFS(美育素质!L:L,美育素质!B:B,B26,美育素质!D:D,"=校内外文化艺术竞赛")</f>
        <v>0.25</v>
      </c>
      <c r="T26" s="46">
        <f t="shared" si="4"/>
        <v>0.25</v>
      </c>
      <c r="U26" s="41">
        <f>MAX(0,SUMIFS(劳育素质!K:K,劳育素质!B:B,B26,劳育素质!D:D,"=劳动日常考核基础分")+SUMIFS(劳育素质!K:K,劳育素质!B:B,B26,劳育素质!D:D,"=活动与卫生加减分"))</f>
        <v>1.49667142857143</v>
      </c>
      <c r="V26" s="38">
        <f>SUMIFS(劳育素质!K:K,劳育素质!B:B,B26,劳育素质!D:D,"=志愿服务",劳育素质!F:F,"=A类+B类")</f>
        <v>3</v>
      </c>
      <c r="W26" s="38">
        <f>SUMIFS(劳育素质!K:K,劳育素质!B:B,B26,劳育素质!D:D,"=志愿服务",劳育素质!F:F,"=C类")</f>
        <v>0</v>
      </c>
      <c r="X26" s="38">
        <f t="shared" si="5"/>
        <v>3</v>
      </c>
      <c r="Y26" s="38">
        <f>SUMIFS(劳育素质!K:K,劳育素质!B:B,B26,劳育素质!D:D,"=实习实训")</f>
        <v>0</v>
      </c>
      <c r="Z26" s="38">
        <f t="shared" si="6"/>
        <v>4.49667142857143</v>
      </c>
      <c r="AA26" s="38">
        <f>SUMIFS(创新与实践素质!L:L,创新与实践素质!B:B,B26,创新与实践素质!D:D,"=创新创业素质")</f>
        <v>10.1</v>
      </c>
      <c r="AB26" s="38">
        <f>SUMIFS(创新与实践素质!L:L,创新与实践素质!B:B,B26,创新与实践素质!D:D,"=水平考试")</f>
        <v>2.25</v>
      </c>
      <c r="AC26" s="38">
        <f>SUMIFS(创新与实践素质!L:L,创新与实践素质!B:B,B26,创新与实践素质!D:D,"=社会实践")</f>
        <v>0</v>
      </c>
      <c r="AD26" s="38">
        <f>_xlfn.MAXIFS(创新与实践素质!L:L,创新与实践素质!B:B,B26,创新与实践素质!D:D,"=社会工作能力（工作表现）",创新与实践素质!G:G,"=上学期")+_xlfn.MAXIFS(创新与实践素质!L:L,创新与实践素质!B:B,B26,创新与实践素质!D:D,"=社会工作能力（工作表现）",创新与实践素质!G:G,"=下学期")</f>
        <v>0.6</v>
      </c>
      <c r="AE26" s="38">
        <f t="shared" si="7"/>
        <v>12</v>
      </c>
      <c r="AF26" s="38">
        <f t="shared" si="8"/>
        <v>83.037983928571435</v>
      </c>
    </row>
    <row r="27" spans="1:32" x14ac:dyDescent="0.3">
      <c r="A27" s="12" t="s">
        <v>6</v>
      </c>
      <c r="B27" s="11" t="s">
        <v>28</v>
      </c>
      <c r="C27" s="11"/>
      <c r="D27" s="41">
        <f>SUMIFS(德育素质!H:H,德育素质!B:B,B27,德育素质!D:D,"=基本评定分")</f>
        <v>5.28</v>
      </c>
      <c r="E27" s="41">
        <f>MIN(2,SUMIFS(德育素质!H:H,德育素质!A:A,A27,德育素质!D:D,"=集体评定等级分",德育素质!E:E,"=班级考评等级")+SUMIFS(德育素质!H:H,德育素质!B:B,B27,德育素质!D:D,"=集体评定等级分"))</f>
        <v>1</v>
      </c>
      <c r="F27" s="41">
        <f>MIN(2,SUMIFS(德育素质!H:H,德育素质!B:B,B27,德育素质!D:D,"=社会责任记实分"))</f>
        <v>0.4</v>
      </c>
      <c r="G27" s="41">
        <f>SUMIFS(德育素质!H:H,德育素质!B:B,B27,德育素质!D:D,"=违纪违规扣分")</f>
        <v>0</v>
      </c>
      <c r="H27" s="41">
        <f>SUMIFS(德育素质!H:H,德育素质!B:B,B27,德育素质!D:D,"=荣誉称号加分")</f>
        <v>0.875</v>
      </c>
      <c r="I27" s="41">
        <f t="shared" si="0"/>
        <v>2.2749999999999999</v>
      </c>
      <c r="J27" s="41">
        <f t="shared" si="1"/>
        <v>7.5549999999999997</v>
      </c>
      <c r="K27" s="41">
        <f>(VLOOKUP(B27,智育素质!B:D,3,0)*10+50)*0.6</f>
        <v>55.188000000000002</v>
      </c>
      <c r="L27" s="41">
        <f>SUMIFS(体育素质!J:J,体育素质!B:B,B27,体育素质!D:D,"=体育课程成绩",体育素质!E:E,"=体育成绩")/40</f>
        <v>3.8849999999999998</v>
      </c>
      <c r="M27" s="41">
        <f>SUMIFS(体育素质!L:L,体育素质!B:B,B27,体育素质!D:D,"=校内外体育竞赛")</f>
        <v>2.5</v>
      </c>
      <c r="N27" s="41">
        <f>SUMIFS(体育素质!L:L,体育素质!B:B,B27,体育素质!D:D,"=校内外体育活动",体育素质!E:E,"=早锻炼")</f>
        <v>0</v>
      </c>
      <c r="O27" s="41">
        <f>SUMIFS(体育素质!L:L,体育素质!B:B,B27,体育素质!D:D,"=校内外体育活动",体育素质!E:E,"=校园跑")</f>
        <v>1</v>
      </c>
      <c r="P27" s="41">
        <f t="shared" si="2"/>
        <v>3</v>
      </c>
      <c r="Q27" s="41">
        <f t="shared" si="3"/>
        <v>6.8849999999999998</v>
      </c>
      <c r="R27" s="41">
        <f>MIN(0.5,SUMIFS(美育素质!L:L,美育素质!B:B,B27,美育素质!D:D,"=文化艺术实践"))</f>
        <v>0.25</v>
      </c>
      <c r="S27" s="41">
        <f>SUMIFS(美育素质!L:L,美育素质!B:B,B27,美育素质!D:D,"=校内外文化艺术竞赛")</f>
        <v>0</v>
      </c>
      <c r="T27" s="46">
        <f t="shared" si="4"/>
        <v>0.25</v>
      </c>
      <c r="U27" s="41">
        <f>MAX(0,SUMIFS(劳育素质!K:K,劳育素质!B:B,B27,劳育素质!D:D,"=劳动日常考核基础分")+SUMIFS(劳育素质!K:K,劳育素质!B:B,B27,劳育素质!D:D,"=活动与卫生加减分"))</f>
        <v>1.3455333333333299</v>
      </c>
      <c r="V27" s="38">
        <f>SUMIFS(劳育素质!K:K,劳育素质!B:B,B27,劳育素质!D:D,"=志愿服务",劳育素质!F:F,"=A类+B类")</f>
        <v>3</v>
      </c>
      <c r="W27" s="38">
        <f>SUMIFS(劳育素质!K:K,劳育素质!B:B,B27,劳育素质!D:D,"=志愿服务",劳育素质!F:F,"=C类")</f>
        <v>0</v>
      </c>
      <c r="X27" s="38">
        <f t="shared" si="5"/>
        <v>3</v>
      </c>
      <c r="Y27" s="38">
        <f>SUMIFS(劳育素质!K:K,劳育素质!B:B,B27,劳育素质!D:D,"=实习实训")</f>
        <v>0</v>
      </c>
      <c r="Z27" s="38">
        <f t="shared" si="6"/>
        <v>4.3455333333333304</v>
      </c>
      <c r="AA27" s="38">
        <f>SUMIFS(创新与实践素质!L:L,创新与实践素质!B:B,B27,创新与实践素质!D:D,"=创新创业素质")</f>
        <v>0</v>
      </c>
      <c r="AB27" s="38">
        <f>SUMIFS(创新与实践素质!L:L,创新与实践素质!B:B,B27,创新与实践素质!D:D,"=水平考试")</f>
        <v>0.5</v>
      </c>
      <c r="AC27" s="38">
        <f>SUMIFS(创新与实践素质!L:L,创新与实践素质!B:B,B27,创新与实践素质!D:D,"=社会实践")</f>
        <v>1.5</v>
      </c>
      <c r="AD27" s="38">
        <f>_xlfn.MAXIFS(创新与实践素质!L:L,创新与实践素质!B:B,B27,创新与实践素质!D:D,"=社会工作能力（工作表现）",创新与实践素质!G:G,"=上学期")+_xlfn.MAXIFS(创新与实践素质!L:L,创新与实践素质!B:B,B27,创新与实践素质!D:D,"=社会工作能力（工作表现）",创新与实践素质!G:G,"=下学期")</f>
        <v>1.6</v>
      </c>
      <c r="AE27" s="38">
        <f t="shared" si="7"/>
        <v>3.6</v>
      </c>
      <c r="AF27" s="38">
        <f t="shared" si="8"/>
        <v>77.82353333333333</v>
      </c>
    </row>
    <row r="28" spans="1:32" x14ac:dyDescent="0.3">
      <c r="A28" s="12" t="s">
        <v>6</v>
      </c>
      <c r="B28" s="11" t="s">
        <v>31</v>
      </c>
      <c r="C28" s="11"/>
      <c r="D28" s="41">
        <f>SUMIFS(德育素质!H:H,德育素质!B:B,B28,德育素质!D:D,"=基本评定分")</f>
        <v>5.28</v>
      </c>
      <c r="E28" s="41">
        <f>MIN(2,SUMIFS(德育素质!H:H,德育素质!A:A,A28,德育素质!D:D,"=集体评定等级分",德育素质!E:E,"=班级考评等级")+SUMIFS(德育素质!H:H,德育素质!B:B,B28,德育素质!D:D,"=集体评定等级分"))</f>
        <v>1</v>
      </c>
      <c r="F28" s="41">
        <f>MIN(2,SUMIFS(德育素质!H:H,德育素质!B:B,B28,德育素质!D:D,"=社会责任记实分"))</f>
        <v>0</v>
      </c>
      <c r="G28" s="41">
        <f>SUMIFS(德育素质!H:H,德育素质!B:B,B28,德育素质!D:D,"=违纪违规扣分")</f>
        <v>0</v>
      </c>
      <c r="H28" s="41">
        <f>SUMIFS(德育素质!H:H,德育素质!B:B,B28,德育素质!D:D,"=荣誉称号加分")</f>
        <v>0</v>
      </c>
      <c r="I28" s="41">
        <f t="shared" si="0"/>
        <v>1</v>
      </c>
      <c r="J28" s="41">
        <f t="shared" si="1"/>
        <v>6.28</v>
      </c>
      <c r="K28" s="41">
        <f>(VLOOKUP(B28,智育素质!B:D,3,0)*10+50)*0.6</f>
        <v>53.873999999999995</v>
      </c>
      <c r="L28" s="41">
        <f>SUMIFS(体育素质!J:J,体育素质!B:B,B28,体育素质!D:D,"=体育课程成绩",体育素质!E:E,"=体育成绩")/40</f>
        <v>3.855</v>
      </c>
      <c r="M28" s="41">
        <f>SUMIFS(体育素质!L:L,体育素质!B:B,B28,体育素质!D:D,"=校内外体育竞赛")</f>
        <v>0</v>
      </c>
      <c r="N28" s="41">
        <f>SUMIFS(体育素质!L:L,体育素质!B:B,B28,体育素质!D:D,"=校内外体育活动",体育素质!E:E,"=早锻炼")</f>
        <v>0</v>
      </c>
      <c r="O28" s="41">
        <f>SUMIFS(体育素质!L:L,体育素质!B:B,B28,体育素质!D:D,"=校内外体育活动",体育素质!E:E,"=校园跑")</f>
        <v>0</v>
      </c>
      <c r="P28" s="41">
        <f t="shared" si="2"/>
        <v>0</v>
      </c>
      <c r="Q28" s="41">
        <f t="shared" si="3"/>
        <v>3.855</v>
      </c>
      <c r="R28" s="41">
        <f>MIN(0.5,SUMIFS(美育素质!L:L,美育素质!B:B,B28,美育素质!D:D,"=文化艺术实践"))</f>
        <v>0</v>
      </c>
      <c r="S28" s="41">
        <f>SUMIFS(美育素质!L:L,美育素质!B:B,B28,美育素质!D:D,"=校内外文化艺术竞赛")</f>
        <v>0</v>
      </c>
      <c r="T28" s="46">
        <f t="shared" si="4"/>
        <v>0</v>
      </c>
      <c r="U28" s="41">
        <f>MAX(0,SUMIFS(劳育素质!K:K,劳育素质!B:B,B28,劳育素质!D:D,"=劳动日常考核基础分")+SUMIFS(劳育素质!K:K,劳育素质!B:B,B28,劳育素质!D:D,"=活动与卫生加减分"))</f>
        <v>1.5444444444444401</v>
      </c>
      <c r="V28" s="38">
        <f>SUMIFS(劳育素质!K:K,劳育素质!B:B,B28,劳育素质!D:D,"=志愿服务",劳育素质!F:F,"=A类+B类")</f>
        <v>0.1</v>
      </c>
      <c r="W28" s="38">
        <f>SUMIFS(劳育素质!K:K,劳育素质!B:B,B28,劳育素质!D:D,"=志愿服务",劳育素质!F:F,"=C类")</f>
        <v>0</v>
      </c>
      <c r="X28" s="38">
        <f t="shared" si="5"/>
        <v>0.1</v>
      </c>
      <c r="Y28" s="38">
        <f>SUMIFS(劳育素质!K:K,劳育素质!B:B,B28,劳育素质!D:D,"=实习实训")</f>
        <v>0</v>
      </c>
      <c r="Z28" s="38">
        <f t="shared" si="6"/>
        <v>1.6444444444444499</v>
      </c>
      <c r="AA28" s="38">
        <f>SUMIFS(创新与实践素质!L:L,创新与实践素质!B:B,B28,创新与实践素质!D:D,"=创新创业素质")</f>
        <v>0</v>
      </c>
      <c r="AB28" s="38">
        <f>SUMIFS(创新与实践素质!L:L,创新与实践素质!B:B,B28,创新与实践素质!D:D,"=水平考试")</f>
        <v>0</v>
      </c>
      <c r="AC28" s="38">
        <f>SUMIFS(创新与实践素质!L:L,创新与实践素质!B:B,B28,创新与实践素质!D:D,"=社会实践")</f>
        <v>0</v>
      </c>
      <c r="AD28" s="38">
        <f>_xlfn.MAXIFS(创新与实践素质!L:L,创新与实践素质!B:B,B28,创新与实践素质!D:D,"=社会工作能力（工作表现）",创新与实践素质!G:G,"=上学期")+_xlfn.MAXIFS(创新与实践素质!L:L,创新与实践素质!B:B,B28,创新与实践素质!D:D,"=社会工作能力（工作表现）",创新与实践素质!G:G,"=下学期")</f>
        <v>0</v>
      </c>
      <c r="AE28" s="38">
        <f t="shared" si="7"/>
        <v>0</v>
      </c>
      <c r="AF28" s="38">
        <f t="shared" si="8"/>
        <v>65.653444444444446</v>
      </c>
    </row>
    <row r="29" spans="1:32" x14ac:dyDescent="0.3">
      <c r="A29" s="12" t="s">
        <v>6</v>
      </c>
      <c r="B29" s="11" t="s">
        <v>37</v>
      </c>
      <c r="C29" s="11"/>
      <c r="D29" s="41">
        <f>SUMIFS(德育素质!H:H,德育素质!B:B,B29,德育素质!D:D,"=基本评定分")</f>
        <v>6</v>
      </c>
      <c r="E29" s="41">
        <f>MIN(2,SUMIFS(德育素质!H:H,德育素质!A:A,A29,德育素质!D:D,"=集体评定等级分",德育素质!E:E,"=班级考评等级")+SUMIFS(德育素质!H:H,德育素质!B:B,B29,德育素质!D:D,"=集体评定等级分"))</f>
        <v>1</v>
      </c>
      <c r="F29" s="41">
        <f>MIN(2,SUMIFS(德育素质!H:H,德育素质!B:B,B29,德育素质!D:D,"=社会责任记实分"))</f>
        <v>0.2</v>
      </c>
      <c r="G29" s="41">
        <f>SUMIFS(德育素质!H:H,德育素质!B:B,B29,德育素质!D:D,"=违纪违规扣分")</f>
        <v>0</v>
      </c>
      <c r="H29" s="41">
        <f>SUMIFS(德育素质!H:H,德育素质!B:B,B29,德育素质!D:D,"=荣誉称号加分")</f>
        <v>0</v>
      </c>
      <c r="I29" s="41">
        <f t="shared" si="0"/>
        <v>1.2</v>
      </c>
      <c r="J29" s="41">
        <f t="shared" si="1"/>
        <v>7.2</v>
      </c>
      <c r="K29" s="41">
        <f>(VLOOKUP(B29,智育素质!B:D,3,0)*10+50)*0.6</f>
        <v>51.065999999999995</v>
      </c>
      <c r="L29" s="41">
        <f>SUMIFS(体育素质!J:J,体育素质!B:B,B29,体育素质!D:D,"=体育课程成绩",体育素质!E:E,"=体育成绩")/40</f>
        <v>3.27</v>
      </c>
      <c r="M29" s="41">
        <f>SUMIFS(体育素质!L:L,体育素质!B:B,B29,体育素质!D:D,"=校内外体育竞赛")</f>
        <v>0</v>
      </c>
      <c r="N29" s="41">
        <f>SUMIFS(体育素质!L:L,体育素质!B:B,B29,体育素质!D:D,"=校内外体育活动",体育素质!E:E,"=早锻炼")</f>
        <v>0</v>
      </c>
      <c r="O29" s="41">
        <f>SUMIFS(体育素质!L:L,体育素质!B:B,B29,体育素质!D:D,"=校内外体育活动",体育素质!E:E,"=校园跑")</f>
        <v>0</v>
      </c>
      <c r="P29" s="41">
        <f t="shared" si="2"/>
        <v>0</v>
      </c>
      <c r="Q29" s="41">
        <f t="shared" si="3"/>
        <v>3.27</v>
      </c>
      <c r="R29" s="41">
        <f>MIN(0.5,SUMIFS(美育素质!L:L,美育素质!B:B,B29,美育素质!D:D,"=文化艺术实践"))</f>
        <v>0</v>
      </c>
      <c r="S29" s="41">
        <f>SUMIFS(美育素质!L:L,美育素质!B:B,B29,美育素质!D:D,"=校内外文化艺术竞赛")</f>
        <v>0</v>
      </c>
      <c r="T29" s="46">
        <f t="shared" si="4"/>
        <v>0</v>
      </c>
      <c r="U29" s="41">
        <f>MAX(0,SUMIFS(劳育素质!K:K,劳育素质!B:B,B29,劳育素质!D:D,"=劳动日常考核基础分")+SUMIFS(劳育素质!K:K,劳育素质!B:B,B29,劳育素质!D:D,"=活动与卫生加减分"))</f>
        <v>1.496</v>
      </c>
      <c r="V29" s="38">
        <f>SUMIFS(劳育素质!K:K,劳育素质!B:B,B29,劳育素质!D:D,"=志愿服务",劳育素质!F:F,"=A类+B类")</f>
        <v>3</v>
      </c>
      <c r="W29" s="38">
        <f>SUMIFS(劳育素质!K:K,劳育素质!B:B,B29,劳育素质!D:D,"=志愿服务",劳育素质!F:F,"=C类")</f>
        <v>0</v>
      </c>
      <c r="X29" s="38">
        <f t="shared" si="5"/>
        <v>3</v>
      </c>
      <c r="Y29" s="38">
        <f>SUMIFS(劳育素质!K:K,劳育素质!B:B,B29,劳育素质!D:D,"=实习实训")</f>
        <v>0</v>
      </c>
      <c r="Z29" s="38">
        <f t="shared" si="6"/>
        <v>4.4960000000000004</v>
      </c>
      <c r="AA29" s="38">
        <f>SUMIFS(创新与实践素质!L:L,创新与实践素质!B:B,B29,创新与实践素质!D:D,"=创新创业素质")</f>
        <v>3.9</v>
      </c>
      <c r="AB29" s="38">
        <f>SUMIFS(创新与实践素质!L:L,创新与实践素质!B:B,B29,创新与实践素质!D:D,"=水平考试")</f>
        <v>0.84</v>
      </c>
      <c r="AC29" s="38">
        <f>SUMIFS(创新与实践素质!L:L,创新与实践素质!B:B,B29,创新与实践素质!D:D,"=社会实践")</f>
        <v>0</v>
      </c>
      <c r="AD29" s="38">
        <f>_xlfn.MAXIFS(创新与实践素质!L:L,创新与实践素质!B:B,B29,创新与实践素质!D:D,"=社会工作能力（工作表现）",创新与实践素质!G:G,"=上学期")+_xlfn.MAXIFS(创新与实践素质!L:L,创新与实践素质!B:B,B29,创新与实践素质!D:D,"=社会工作能力（工作表现）",创新与实践素质!G:G,"=下学期")</f>
        <v>0</v>
      </c>
      <c r="AE29" s="38">
        <f t="shared" si="7"/>
        <v>4.74</v>
      </c>
      <c r="AF29" s="38">
        <f t="shared" si="8"/>
        <v>70.771999999999991</v>
      </c>
    </row>
    <row r="30" spans="1:32" x14ac:dyDescent="0.3">
      <c r="A30" s="12" t="s">
        <v>6</v>
      </c>
      <c r="B30" s="11" t="s">
        <v>34</v>
      </c>
      <c r="C30" s="11"/>
      <c r="D30" s="41">
        <f>SUMIFS(德育素质!H:H,德育素质!B:B,B30,德育素质!D:D,"=基本评定分")</f>
        <v>5.28</v>
      </c>
      <c r="E30" s="41">
        <f>MIN(2,SUMIFS(德育素质!H:H,德育素质!A:A,A30,德育素质!D:D,"=集体评定等级分",德育素质!E:E,"=班级考评等级")+SUMIFS(德育素质!H:H,德育素质!B:B,B30,德育素质!D:D,"=集体评定等级分"))</f>
        <v>1</v>
      </c>
      <c r="F30" s="41">
        <f>MIN(2,SUMIFS(德育素质!H:H,德育素质!B:B,B30,德育素质!D:D,"=社会责任记实分"))</f>
        <v>0</v>
      </c>
      <c r="G30" s="41">
        <f>SUMIFS(德育素质!H:H,德育素质!B:B,B30,德育素质!D:D,"=违纪违规扣分")</f>
        <v>0</v>
      </c>
      <c r="H30" s="41">
        <f>SUMIFS(德育素质!H:H,德育素质!B:B,B30,德育素质!D:D,"=荣誉称号加分")</f>
        <v>0.25</v>
      </c>
      <c r="I30" s="41">
        <f t="shared" si="0"/>
        <v>1.25</v>
      </c>
      <c r="J30" s="41">
        <f t="shared" si="1"/>
        <v>6.53</v>
      </c>
      <c r="K30" s="41">
        <f>(VLOOKUP(B30,智育素质!B:D,3,0)*10+50)*0.6</f>
        <v>51.917999999999999</v>
      </c>
      <c r="L30" s="41">
        <f>SUMIFS(体育素质!J:J,体育素质!B:B,B30,体育素质!D:D,"=体育课程成绩",体育素质!E:E,"=体育成绩")/40</f>
        <v>3.8849999999999998</v>
      </c>
      <c r="M30" s="41">
        <f>SUMIFS(体育素质!L:L,体育素质!B:B,B30,体育素质!D:D,"=校内外体育竞赛")</f>
        <v>0</v>
      </c>
      <c r="N30" s="41">
        <f>SUMIFS(体育素质!L:L,体育素质!B:B,B30,体育素质!D:D,"=校内外体育活动",体育素质!E:E,"=早锻炼")</f>
        <v>0</v>
      </c>
      <c r="O30" s="41">
        <f>SUMIFS(体育素质!L:L,体育素质!B:B,B30,体育素质!D:D,"=校内外体育活动",体育素质!E:E,"=校园跑")</f>
        <v>1</v>
      </c>
      <c r="P30" s="41">
        <f t="shared" si="2"/>
        <v>1</v>
      </c>
      <c r="Q30" s="41">
        <f t="shared" si="3"/>
        <v>4.8849999999999998</v>
      </c>
      <c r="R30" s="41">
        <f>MIN(0.5,SUMIFS(美育素质!L:L,美育素质!B:B,B30,美育素质!D:D,"=文化艺术实践"))</f>
        <v>0</v>
      </c>
      <c r="S30" s="41">
        <f>SUMIFS(美育素质!L:L,美育素质!B:B,B30,美育素质!D:D,"=校内外文化艺术竞赛")</f>
        <v>0</v>
      </c>
      <c r="T30" s="46">
        <f t="shared" si="4"/>
        <v>0</v>
      </c>
      <c r="U30" s="41">
        <f>MAX(0,SUMIFS(劳育素质!K:K,劳育素质!B:B,B30,劳育素质!D:D,"=劳动日常考核基础分")+SUMIFS(劳育素质!K:K,劳育素质!B:B,B30,劳育素质!D:D,"=活动与卫生加减分"))</f>
        <v>1.5444444444444401</v>
      </c>
      <c r="V30" s="38">
        <f>SUMIFS(劳育素质!K:K,劳育素质!B:B,B30,劳育素质!D:D,"=志愿服务",劳育素质!F:F,"=A类+B类")</f>
        <v>0.85</v>
      </c>
      <c r="W30" s="38">
        <f>SUMIFS(劳育素质!K:K,劳育素质!B:B,B30,劳育素质!D:D,"=志愿服务",劳育素质!F:F,"=C类")</f>
        <v>0</v>
      </c>
      <c r="X30" s="38">
        <f t="shared" si="5"/>
        <v>0.85</v>
      </c>
      <c r="Y30" s="38">
        <f>SUMIFS(劳育素质!K:K,劳育素质!B:B,B30,劳育素质!D:D,"=实习实训")</f>
        <v>0</v>
      </c>
      <c r="Z30" s="38">
        <f t="shared" si="6"/>
        <v>2.3944444444444399</v>
      </c>
      <c r="AA30" s="38">
        <f>SUMIFS(创新与实践素质!L:L,创新与实践素质!B:B,B30,创新与实践素质!D:D,"=创新创业素质")</f>
        <v>5.05</v>
      </c>
      <c r="AB30" s="38">
        <f>SUMIFS(创新与实践素质!L:L,创新与实践素质!B:B,B30,创新与实践素质!D:D,"=水平考试")</f>
        <v>0</v>
      </c>
      <c r="AC30" s="38">
        <f>SUMIFS(创新与实践素质!L:L,创新与实践素质!B:B,B30,创新与实践素质!D:D,"=社会实践")</f>
        <v>0</v>
      </c>
      <c r="AD30" s="38">
        <f>_xlfn.MAXIFS(创新与实践素质!L:L,创新与实践素质!B:B,B30,创新与实践素质!D:D,"=社会工作能力（工作表现）",创新与实践素质!G:G,"=上学期")+_xlfn.MAXIFS(创新与实践素质!L:L,创新与实践素质!B:B,B30,创新与实践素质!D:D,"=社会工作能力（工作表现）",创新与实践素质!G:G,"=下学期")</f>
        <v>0.6</v>
      </c>
      <c r="AE30" s="38">
        <f t="shared" si="7"/>
        <v>5.6499999999999995</v>
      </c>
      <c r="AF30" s="38">
        <f t="shared" si="8"/>
        <v>71.377444444444436</v>
      </c>
    </row>
    <row r="31" spans="1:32" x14ac:dyDescent="0.3">
      <c r="A31" s="12" t="s">
        <v>6</v>
      </c>
      <c r="B31" s="11" t="s">
        <v>33</v>
      </c>
      <c r="C31" s="11"/>
      <c r="D31" s="41">
        <f>SUMIFS(德育素质!H:H,德育素质!B:B,B31,德育素质!D:D,"=基本评定分")</f>
        <v>5.28</v>
      </c>
      <c r="E31" s="41">
        <f>MIN(2,SUMIFS(德育素质!H:H,德育素质!A:A,A31,德育素质!D:D,"=集体评定等级分",德育素质!E:E,"=班级考评等级")+SUMIFS(德育素质!H:H,德育素质!B:B,B31,德育素质!D:D,"=集体评定等级分"))</f>
        <v>1</v>
      </c>
      <c r="F31" s="41">
        <f>MIN(2,SUMIFS(德育素质!H:H,德育素质!B:B,B31,德育素质!D:D,"=社会责任记实分"))</f>
        <v>0.2</v>
      </c>
      <c r="G31" s="41">
        <f>SUMIFS(德育素质!H:H,德育素质!B:B,B31,德育素质!D:D,"=违纪违规扣分")</f>
        <v>0</v>
      </c>
      <c r="H31" s="41">
        <f>SUMIFS(德育素质!H:H,德育素质!B:B,B31,德育素质!D:D,"=荣誉称号加分")</f>
        <v>0</v>
      </c>
      <c r="I31" s="41">
        <f t="shared" si="0"/>
        <v>1.2</v>
      </c>
      <c r="J31" s="41">
        <f t="shared" si="1"/>
        <v>6.48</v>
      </c>
      <c r="K31" s="41">
        <f>(VLOOKUP(B31,智育素质!B:D,3,0)*10+50)*0.6</f>
        <v>52.397999999999996</v>
      </c>
      <c r="L31" s="41">
        <f>SUMIFS(体育素质!J:J,体育素质!B:B,B31,体育素质!D:D,"=体育课程成绩",体育素质!E:E,"=体育成绩")/40</f>
        <v>4.4550000000000001</v>
      </c>
      <c r="M31" s="41">
        <f>SUMIFS(体育素质!L:L,体育素质!B:B,B31,体育素质!D:D,"=校内外体育竞赛")</f>
        <v>0</v>
      </c>
      <c r="N31" s="41">
        <f>SUMIFS(体育素质!L:L,体育素质!B:B,B31,体育素质!D:D,"=校内外体育活动",体育素质!E:E,"=早锻炼")</f>
        <v>0</v>
      </c>
      <c r="O31" s="41">
        <f>SUMIFS(体育素质!L:L,体育素质!B:B,B31,体育素质!D:D,"=校内外体育活动",体育素质!E:E,"=校园跑")</f>
        <v>0.84518749999999998</v>
      </c>
      <c r="P31" s="41">
        <f t="shared" si="2"/>
        <v>0.84518749999999998</v>
      </c>
      <c r="Q31" s="41">
        <f t="shared" si="3"/>
        <v>5.3001874999999998</v>
      </c>
      <c r="R31" s="41">
        <f>MIN(0.5,SUMIFS(美育素质!L:L,美育素质!B:B,B31,美育素质!D:D,"=文化艺术实践"))</f>
        <v>0</v>
      </c>
      <c r="S31" s="41">
        <f>SUMIFS(美育素质!L:L,美育素质!B:B,B31,美育素质!D:D,"=校内外文化艺术竞赛")</f>
        <v>0</v>
      </c>
      <c r="T31" s="46">
        <f t="shared" si="4"/>
        <v>0</v>
      </c>
      <c r="U31" s="41">
        <f>MAX(0,SUMIFS(劳育素质!K:K,劳育素质!B:B,B31,劳育素质!D:D,"=劳动日常考核基础分")+SUMIFS(劳育素质!K:K,劳育素质!B:B,B31,劳育素质!D:D,"=活动与卫生加减分"))</f>
        <v>1.4903999999999999</v>
      </c>
      <c r="V31" s="38">
        <f>SUMIFS(劳育素质!K:K,劳育素质!B:B,B31,劳育素质!D:D,"=志愿服务",劳育素质!F:F,"=A类+B类")</f>
        <v>2.0750000000000002</v>
      </c>
      <c r="W31" s="38">
        <f>SUMIFS(劳育素质!K:K,劳育素质!B:B,B31,劳育素质!D:D,"=志愿服务",劳育素质!F:F,"=C类")</f>
        <v>0</v>
      </c>
      <c r="X31" s="38">
        <f t="shared" si="5"/>
        <v>2.0750000000000002</v>
      </c>
      <c r="Y31" s="38">
        <f>SUMIFS(劳育素质!K:K,劳育素质!B:B,B31,劳育素质!D:D,"=实习实训")</f>
        <v>0</v>
      </c>
      <c r="Z31" s="38">
        <f t="shared" si="6"/>
        <v>3.5653999999999999</v>
      </c>
      <c r="AA31" s="38">
        <f>SUMIFS(创新与实践素质!L:L,创新与实践素质!B:B,B31,创新与实践素质!D:D,"=创新创业素质")</f>
        <v>0</v>
      </c>
      <c r="AB31" s="38">
        <f>SUMIFS(创新与实践素质!L:L,创新与实践素质!B:B,B31,创新与实践素质!D:D,"=水平考试")</f>
        <v>0</v>
      </c>
      <c r="AC31" s="38">
        <f>SUMIFS(创新与实践素质!L:L,创新与实践素质!B:B,B31,创新与实践素质!D:D,"=社会实践")</f>
        <v>0</v>
      </c>
      <c r="AD31" s="38">
        <f>_xlfn.MAXIFS(创新与实践素质!L:L,创新与实践素质!B:B,B31,创新与实践素质!D:D,"=社会工作能力（工作表现）",创新与实践素质!G:G,"=上学期")+_xlfn.MAXIFS(创新与实践素质!L:L,创新与实践素质!B:B,B31,创新与实践素质!D:D,"=社会工作能力（工作表现）",创新与实践素质!G:G,"=下学期")</f>
        <v>1.4</v>
      </c>
      <c r="AE31" s="38">
        <f t="shared" si="7"/>
        <v>1.4</v>
      </c>
      <c r="AF31" s="38">
        <f t="shared" si="8"/>
        <v>69.143587499999995</v>
      </c>
    </row>
    <row r="32" spans="1:32" x14ac:dyDescent="0.3">
      <c r="A32" s="12" t="s">
        <v>6</v>
      </c>
      <c r="B32" s="11" t="s">
        <v>38</v>
      </c>
      <c r="C32" s="11"/>
      <c r="D32" s="41">
        <f>SUMIFS(德育素质!H:H,德育素质!B:B,B32,德育素质!D:D,"=基本评定分")</f>
        <v>5.28</v>
      </c>
      <c r="E32" s="41">
        <f>MIN(2,SUMIFS(德育素质!H:H,德育素质!A:A,A32,德育素质!D:D,"=集体评定等级分",德育素质!E:E,"=班级考评等级")+SUMIFS(德育素质!H:H,德育素质!B:B,B32,德育素质!D:D,"=集体评定等级分"))</f>
        <v>1</v>
      </c>
      <c r="F32" s="41">
        <f>MIN(2,SUMIFS(德育素质!H:H,德育素质!B:B,B32,德育素质!D:D,"=社会责任记实分"))</f>
        <v>0</v>
      </c>
      <c r="G32" s="41">
        <f>SUMIFS(德育素质!H:H,德育素质!B:B,B32,德育素质!D:D,"=违纪违规扣分")</f>
        <v>0</v>
      </c>
      <c r="H32" s="41">
        <f>SUMIFS(德育素质!H:H,德育素质!B:B,B32,德育素质!D:D,"=荣誉称号加分")</f>
        <v>0</v>
      </c>
      <c r="I32" s="41">
        <f t="shared" si="0"/>
        <v>1</v>
      </c>
      <c r="J32" s="41">
        <f t="shared" si="1"/>
        <v>6.28</v>
      </c>
      <c r="K32" s="41">
        <f>(VLOOKUP(B32,智育素质!B:D,3,0)*10+50)*0.6</f>
        <v>50.190000000000005</v>
      </c>
      <c r="L32" s="41">
        <f>SUMIFS(体育素质!J:J,体育素质!B:B,B32,体育素质!D:D,"=体育课程成绩",体育素质!E:E,"=体育成绩")/40</f>
        <v>4.1349999999999998</v>
      </c>
      <c r="M32" s="41">
        <f>SUMIFS(体育素质!L:L,体育素质!B:B,B32,体育素质!D:D,"=校内外体育竞赛")</f>
        <v>0</v>
      </c>
      <c r="N32" s="41">
        <f>SUMIFS(体育素质!L:L,体育素质!B:B,B32,体育素质!D:D,"=校内外体育活动",体育素质!E:E,"=早锻炼")</f>
        <v>0</v>
      </c>
      <c r="O32" s="41">
        <f>SUMIFS(体育素质!L:L,体育素质!B:B,B32,体育素质!D:D,"=校内外体育活动",体育素质!E:E,"=校园跑")</f>
        <v>0</v>
      </c>
      <c r="P32" s="41">
        <f t="shared" si="2"/>
        <v>0</v>
      </c>
      <c r="Q32" s="41">
        <f t="shared" si="3"/>
        <v>4.1349999999999998</v>
      </c>
      <c r="R32" s="41">
        <f>MIN(0.5,SUMIFS(美育素质!L:L,美育素质!B:B,B32,美育素质!D:D,"=文化艺术实践"))</f>
        <v>0</v>
      </c>
      <c r="S32" s="41">
        <f>SUMIFS(美育素质!L:L,美育素质!B:B,B32,美育素质!D:D,"=校内外文化艺术竞赛")</f>
        <v>0</v>
      </c>
      <c r="T32" s="46">
        <f t="shared" si="4"/>
        <v>0</v>
      </c>
      <c r="U32" s="41">
        <f>MAX(0,SUMIFS(劳育素质!K:K,劳育素质!B:B,B32,劳育素质!D:D,"=劳动日常考核基础分")+SUMIFS(劳育素质!K:K,劳育素质!B:B,B32,劳育素质!D:D,"=活动与卫生加减分"))</f>
        <v>1.5444444444444401</v>
      </c>
      <c r="V32" s="38">
        <f>SUMIFS(劳育素质!K:K,劳育素质!B:B,B32,劳育素质!D:D,"=志愿服务",劳育素质!F:F,"=A类+B类")</f>
        <v>0.1</v>
      </c>
      <c r="W32" s="38">
        <f>SUMIFS(劳育素质!K:K,劳育素质!B:B,B32,劳育素质!D:D,"=志愿服务",劳育素质!F:F,"=C类")</f>
        <v>0</v>
      </c>
      <c r="X32" s="38">
        <f t="shared" si="5"/>
        <v>0.1</v>
      </c>
      <c r="Y32" s="38">
        <f>SUMIFS(劳育素质!K:K,劳育素质!B:B,B32,劳育素质!D:D,"=实习实训")</f>
        <v>0</v>
      </c>
      <c r="Z32" s="38">
        <f t="shared" si="6"/>
        <v>1.6444444444444499</v>
      </c>
      <c r="AA32" s="38">
        <f>SUMIFS(创新与实践素质!L:L,创新与实践素质!B:B,B32,创新与实践素质!D:D,"=创新创业素质")</f>
        <v>0</v>
      </c>
      <c r="AB32" s="38">
        <f>SUMIFS(创新与实践素质!L:L,创新与实践素质!B:B,B32,创新与实践素质!D:D,"=水平考试")</f>
        <v>0</v>
      </c>
      <c r="AC32" s="38">
        <f>SUMIFS(创新与实践素质!L:L,创新与实践素质!B:B,B32,创新与实践素质!D:D,"=社会实践")</f>
        <v>0</v>
      </c>
      <c r="AD32" s="38">
        <f>_xlfn.MAXIFS(创新与实践素质!L:L,创新与实践素质!B:B,B32,创新与实践素质!D:D,"=社会工作能力（工作表现）",创新与实践素质!G:G,"=上学期")+_xlfn.MAXIFS(创新与实践素质!L:L,创新与实践素质!B:B,B32,创新与实践素质!D:D,"=社会工作能力（工作表现）",创新与实践素质!G:G,"=下学期")</f>
        <v>0</v>
      </c>
      <c r="AE32" s="38">
        <f t="shared" si="7"/>
        <v>0</v>
      </c>
      <c r="AF32" s="38">
        <f t="shared" si="8"/>
        <v>62.249444444444457</v>
      </c>
    </row>
    <row r="33" spans="1:32" x14ac:dyDescent="0.3">
      <c r="A33" s="12" t="s">
        <v>6</v>
      </c>
      <c r="B33" s="11" t="s">
        <v>32</v>
      </c>
      <c r="C33" s="11"/>
      <c r="D33" s="41">
        <f>SUMIFS(德育素质!H:H,德育素质!B:B,B33,德育素质!D:D,"=基本评定分")</f>
        <v>5.28</v>
      </c>
      <c r="E33" s="41">
        <f>MIN(2,SUMIFS(德育素质!H:H,德育素质!A:A,A33,德育素质!D:D,"=集体评定等级分",德育素质!E:E,"=班级考评等级")+SUMIFS(德育素质!H:H,德育素质!B:B,B33,德育素质!D:D,"=集体评定等级分"))</f>
        <v>1</v>
      </c>
      <c r="F33" s="41">
        <f>MIN(2,SUMIFS(德育素质!H:H,德育素质!B:B,B33,德育素质!D:D,"=社会责任记实分"))</f>
        <v>0</v>
      </c>
      <c r="G33" s="41">
        <f>SUMIFS(德育素质!H:H,德育素质!B:B,B33,德育素质!D:D,"=违纪违规扣分")</f>
        <v>0</v>
      </c>
      <c r="H33" s="41">
        <f>SUMIFS(德育素质!H:H,德育素质!B:B,B33,德育素质!D:D,"=荣誉称号加分")</f>
        <v>0.375</v>
      </c>
      <c r="I33" s="41">
        <f t="shared" si="0"/>
        <v>1.375</v>
      </c>
      <c r="J33" s="41">
        <f t="shared" si="1"/>
        <v>6.6550000000000002</v>
      </c>
      <c r="K33" s="41">
        <f>(VLOOKUP(B33,智育素质!B:D,3,0)*10+50)*0.6</f>
        <v>53.183999999999997</v>
      </c>
      <c r="L33" s="41">
        <f>SUMIFS(体育素质!J:J,体育素质!B:B,B33,体育素质!D:D,"=体育课程成绩",体育素质!E:E,"=体育成绩")/40</f>
        <v>4.46</v>
      </c>
      <c r="M33" s="41">
        <f>SUMIFS(体育素质!L:L,体育素质!B:B,B33,体育素质!D:D,"=校内外体育竞赛")</f>
        <v>1</v>
      </c>
      <c r="N33" s="41">
        <f>SUMIFS(体育素质!L:L,体育素质!B:B,B33,体育素质!D:D,"=校内外体育活动",体育素质!E:E,"=早锻炼")</f>
        <v>0</v>
      </c>
      <c r="O33" s="41">
        <f>SUMIFS(体育素质!L:L,体育素质!B:B,B33,体育素质!D:D,"=校内外体育活动",体育素质!E:E,"=校园跑")</f>
        <v>1</v>
      </c>
      <c r="P33" s="41">
        <f t="shared" si="2"/>
        <v>2</v>
      </c>
      <c r="Q33" s="41">
        <f t="shared" si="3"/>
        <v>6.46</v>
      </c>
      <c r="R33" s="41">
        <f>MIN(0.5,SUMIFS(美育素质!L:L,美育素质!B:B,B33,美育素质!D:D,"=文化艺术实践"))</f>
        <v>0.25</v>
      </c>
      <c r="S33" s="41">
        <f>SUMIFS(美育素质!L:L,美育素质!B:B,B33,美育素质!D:D,"=校内外文化艺术竞赛")</f>
        <v>0</v>
      </c>
      <c r="T33" s="46">
        <f t="shared" si="4"/>
        <v>0.25</v>
      </c>
      <c r="U33" s="41">
        <f>MAX(0,SUMIFS(劳育素质!K:K,劳育素质!B:B,B33,劳育素质!D:D,"=劳动日常考核基础分")+SUMIFS(劳育素质!K:K,劳育素质!B:B,B33,劳育素质!D:D,"=活动与卫生加减分"))</f>
        <v>1.38553333333333</v>
      </c>
      <c r="V33" s="38">
        <f>SUMIFS(劳育素质!K:K,劳育素质!B:B,B33,劳育素质!D:D,"=志愿服务",劳育素质!F:F,"=A类+B类")</f>
        <v>0.35</v>
      </c>
      <c r="W33" s="38">
        <f>SUMIFS(劳育素质!K:K,劳育素质!B:B,B33,劳育素质!D:D,"=志愿服务",劳育素质!F:F,"=C类")</f>
        <v>0</v>
      </c>
      <c r="X33" s="38">
        <f t="shared" si="5"/>
        <v>0.35</v>
      </c>
      <c r="Y33" s="38">
        <f>SUMIFS(劳育素质!K:K,劳育素质!B:B,B33,劳育素质!D:D,"=实习实训")</f>
        <v>0</v>
      </c>
      <c r="Z33" s="38">
        <f t="shared" si="6"/>
        <v>1.73553333333333</v>
      </c>
      <c r="AA33" s="38">
        <f>SUMIFS(创新与实践素质!L:L,创新与实践素质!B:B,B33,创新与实践素质!D:D,"=创新创业素质")</f>
        <v>1</v>
      </c>
      <c r="AB33" s="38">
        <f>SUMIFS(创新与实践素质!L:L,创新与实践素质!B:B,B33,创新与实践素质!D:D,"=水平考试")</f>
        <v>1</v>
      </c>
      <c r="AC33" s="38">
        <f>SUMIFS(创新与实践素质!L:L,创新与实践素质!B:B,B33,创新与实践素质!D:D,"=社会实践")</f>
        <v>0</v>
      </c>
      <c r="AD33" s="38">
        <f>_xlfn.MAXIFS(创新与实践素质!L:L,创新与实践素质!B:B,B33,创新与实践素质!D:D,"=社会工作能力（工作表现）",创新与实践素质!G:G,"=上学期")+_xlfn.MAXIFS(创新与实践素质!L:L,创新与实践素质!B:B,B33,创新与实践素质!D:D,"=社会工作能力（工作表现）",创新与实践素质!G:G,"=下学期")</f>
        <v>0</v>
      </c>
      <c r="AE33" s="38">
        <f t="shared" si="7"/>
        <v>2</v>
      </c>
      <c r="AF33" s="38">
        <f t="shared" si="8"/>
        <v>70.284533333333329</v>
      </c>
    </row>
    <row r="34" spans="1:32" x14ac:dyDescent="0.3">
      <c r="A34" s="12" t="s">
        <v>6</v>
      </c>
      <c r="B34" s="11" t="s">
        <v>35</v>
      </c>
      <c r="C34" s="11"/>
      <c r="D34" s="41">
        <f>SUMIFS(德育素质!H:H,德育素质!B:B,B34,德育素质!D:D,"=基本评定分")</f>
        <v>5.28</v>
      </c>
      <c r="E34" s="41">
        <f>MIN(2,SUMIFS(德育素质!H:H,德育素质!A:A,A34,德育素质!D:D,"=集体评定等级分",德育素质!E:E,"=班级考评等级")+SUMIFS(德育素质!H:H,德育素质!B:B,B34,德育素质!D:D,"=集体评定等级分"))</f>
        <v>1</v>
      </c>
      <c r="F34" s="41">
        <f>MIN(2,SUMIFS(德育素质!H:H,德育素质!B:B,B34,德育素质!D:D,"=社会责任记实分"))</f>
        <v>0</v>
      </c>
      <c r="G34" s="41">
        <f>SUMIFS(德育素质!H:H,德育素质!B:B,B34,德育素质!D:D,"=违纪违规扣分")</f>
        <v>0</v>
      </c>
      <c r="H34" s="41">
        <f>SUMIFS(德育素质!H:H,德育素质!B:B,B34,德育素质!D:D,"=荣誉称号加分")</f>
        <v>0</v>
      </c>
      <c r="I34" s="41">
        <f t="shared" si="0"/>
        <v>1</v>
      </c>
      <c r="J34" s="41">
        <f t="shared" si="1"/>
        <v>6.28</v>
      </c>
      <c r="K34" s="41">
        <f>(VLOOKUP(B34,智育素质!B:D,3,0)*10+50)*0.6</f>
        <v>51.497999999999998</v>
      </c>
      <c r="L34" s="41">
        <f>SUMIFS(体育素质!J:J,体育素质!B:B,B34,体育素质!D:D,"=体育课程成绩",体育素质!E:E,"=体育成绩")/40</f>
        <v>3.7</v>
      </c>
      <c r="M34" s="41">
        <f>SUMIFS(体育素质!L:L,体育素质!B:B,B34,体育素质!D:D,"=校内外体育竞赛")</f>
        <v>0</v>
      </c>
      <c r="N34" s="41">
        <f>SUMIFS(体育素质!L:L,体育素质!B:B,B34,体育素质!D:D,"=校内外体育活动",体育素质!E:E,"=早锻炼")</f>
        <v>0</v>
      </c>
      <c r="O34" s="41">
        <f>SUMIFS(体育素质!L:L,体育素质!B:B,B34,体育素质!D:D,"=校内外体育活动",体育素质!E:E,"=校园跑")</f>
        <v>1</v>
      </c>
      <c r="P34" s="41">
        <f t="shared" si="2"/>
        <v>1</v>
      </c>
      <c r="Q34" s="41">
        <f t="shared" si="3"/>
        <v>4.7</v>
      </c>
      <c r="R34" s="41">
        <f>MIN(0.5,SUMIFS(美育素质!L:L,美育素质!B:B,B34,美育素质!D:D,"=文化艺术实践"))</f>
        <v>0</v>
      </c>
      <c r="S34" s="41">
        <f>SUMIFS(美育素质!L:L,美育素质!B:B,B34,美育素质!D:D,"=校内外文化艺术竞赛")</f>
        <v>0</v>
      </c>
      <c r="T34" s="46">
        <f t="shared" si="4"/>
        <v>0</v>
      </c>
      <c r="U34" s="41">
        <f>MAX(0,SUMIFS(劳育素质!K:K,劳育素质!B:B,B34,劳育素质!D:D,"=劳动日常考核基础分")+SUMIFS(劳育素质!K:K,劳育素质!B:B,B34,劳育素质!D:D,"=活动与卫生加减分"))</f>
        <v>1.5409999999999999</v>
      </c>
      <c r="V34" s="38">
        <f>SUMIFS(劳育素质!K:K,劳育素质!B:B,B34,劳育素质!D:D,"=志愿服务",劳育素质!F:F,"=A类+B类")</f>
        <v>1</v>
      </c>
      <c r="W34" s="38">
        <f>SUMIFS(劳育素质!K:K,劳育素质!B:B,B34,劳育素质!D:D,"=志愿服务",劳育素质!F:F,"=C类")</f>
        <v>0</v>
      </c>
      <c r="X34" s="38">
        <f t="shared" si="5"/>
        <v>1</v>
      </c>
      <c r="Y34" s="38">
        <f>SUMIFS(劳育素质!K:K,劳育素质!B:B,B34,劳育素质!D:D,"=实习实训")</f>
        <v>0</v>
      </c>
      <c r="Z34" s="38">
        <f t="shared" si="6"/>
        <v>2.5409999999999999</v>
      </c>
      <c r="AA34" s="38">
        <f>SUMIFS(创新与实践素质!L:L,创新与实践素质!B:B,B34,创新与实践素质!D:D,"=创新创业素质")</f>
        <v>0</v>
      </c>
      <c r="AB34" s="38">
        <f>SUMIFS(创新与实践素质!L:L,创新与实践素质!B:B,B34,创新与实践素质!D:D,"=水平考试")</f>
        <v>0</v>
      </c>
      <c r="AC34" s="38">
        <f>SUMIFS(创新与实践素质!L:L,创新与实践素质!B:B,B34,创新与实践素质!D:D,"=社会实践")</f>
        <v>0.5</v>
      </c>
      <c r="AD34" s="38">
        <f>_xlfn.MAXIFS(创新与实践素质!L:L,创新与实践素质!B:B,B34,创新与实践素质!D:D,"=社会工作能力（工作表现）",创新与实践素质!G:G,"=上学期")+_xlfn.MAXIFS(创新与实践素质!L:L,创新与实践素质!B:B,B34,创新与实践素质!D:D,"=社会工作能力（工作表现）",创新与实践素质!G:G,"=下学期")</f>
        <v>0</v>
      </c>
      <c r="AE34" s="38">
        <f t="shared" si="7"/>
        <v>0.5</v>
      </c>
      <c r="AF34" s="38">
        <f t="shared" si="8"/>
        <v>65.518999999999991</v>
      </c>
    </row>
    <row r="35" spans="1:32" x14ac:dyDescent="0.3">
      <c r="A35" s="12" t="s">
        <v>6</v>
      </c>
      <c r="B35" s="11" t="s">
        <v>36</v>
      </c>
      <c r="C35" s="11"/>
      <c r="D35" s="41">
        <f>SUMIFS(德育素质!H:H,德育素质!B:B,B35,德育素质!D:D,"=基本评定分")</f>
        <v>5.28</v>
      </c>
      <c r="E35" s="41">
        <f>MIN(2,SUMIFS(德育素质!H:H,德育素质!A:A,A35,德育素质!D:D,"=集体评定等级分",德育素质!E:E,"=班级考评等级")+SUMIFS(德育素质!H:H,德育素质!B:B,B35,德育素质!D:D,"=集体评定等级分"))</f>
        <v>1</v>
      </c>
      <c r="F35" s="41">
        <f>MIN(2,SUMIFS(德育素质!H:H,德育素质!B:B,B35,德育素质!D:D,"=社会责任记实分"))</f>
        <v>0</v>
      </c>
      <c r="G35" s="41">
        <f>SUMIFS(德育素质!H:H,德育素质!B:B,B35,德育素质!D:D,"=违纪违规扣分")</f>
        <v>0</v>
      </c>
      <c r="H35" s="41">
        <f>SUMIFS(德育素质!H:H,德育素质!B:B,B35,德育素质!D:D,"=荣誉称号加分")</f>
        <v>0</v>
      </c>
      <c r="I35" s="41">
        <f t="shared" si="0"/>
        <v>1</v>
      </c>
      <c r="J35" s="41">
        <f t="shared" si="1"/>
        <v>6.28</v>
      </c>
      <c r="K35" s="41">
        <f>(VLOOKUP(B35,智育素质!B:D,3,0)*10+50)*0.6</f>
        <v>51.773999999999994</v>
      </c>
      <c r="L35" s="41">
        <f>SUMIFS(体育素质!J:J,体育素质!B:B,B35,体育素质!D:D,"=体育课程成绩",体育素质!E:E,"=体育成绩")/40</f>
        <v>3.585</v>
      </c>
      <c r="M35" s="41">
        <f>SUMIFS(体育素质!L:L,体育素质!B:B,B35,体育素质!D:D,"=校内外体育竞赛")</f>
        <v>0</v>
      </c>
      <c r="N35" s="41">
        <f>SUMIFS(体育素质!L:L,体育素质!B:B,B35,体育素质!D:D,"=校内外体育活动",体育素质!E:E,"=早锻炼")</f>
        <v>0</v>
      </c>
      <c r="O35" s="41">
        <f>SUMIFS(体育素质!L:L,体育素质!B:B,B35,体育素质!D:D,"=校内外体育活动",体育素质!E:E,"=校园跑")</f>
        <v>0.125</v>
      </c>
      <c r="P35" s="41">
        <f t="shared" si="2"/>
        <v>0.125</v>
      </c>
      <c r="Q35" s="41">
        <f t="shared" si="3"/>
        <v>3.71</v>
      </c>
      <c r="R35" s="41">
        <f>MIN(0.5,SUMIFS(美育素质!L:L,美育素质!B:B,B35,美育素质!D:D,"=文化艺术实践"))</f>
        <v>0</v>
      </c>
      <c r="S35" s="41">
        <f>SUMIFS(美育素质!L:L,美育素质!B:B,B35,美育素质!D:D,"=校内外文化艺术竞赛")</f>
        <v>0</v>
      </c>
      <c r="T35" s="46">
        <f t="shared" si="4"/>
        <v>0</v>
      </c>
      <c r="U35" s="41">
        <f>MAX(0,SUMIFS(劳育素质!K:K,劳育素质!B:B,B35,劳育素质!D:D,"=劳动日常考核基础分")+SUMIFS(劳育素质!K:K,劳育素质!B:B,B35,劳育素质!D:D,"=活动与卫生加减分"))</f>
        <v>1.5428666666666699</v>
      </c>
      <c r="V35" s="38">
        <f>SUMIFS(劳育素质!K:K,劳育素质!B:B,B35,劳育素质!D:D,"=志愿服务",劳育素质!F:F,"=A类+B类")</f>
        <v>0</v>
      </c>
      <c r="W35" s="38">
        <f>SUMIFS(劳育素质!K:K,劳育素质!B:B,B35,劳育素质!D:D,"=志愿服务",劳育素质!F:F,"=C类")</f>
        <v>0</v>
      </c>
      <c r="X35" s="38">
        <f t="shared" si="5"/>
        <v>0</v>
      </c>
      <c r="Y35" s="38">
        <f>SUMIFS(劳育素质!K:K,劳育素质!B:B,B35,劳育素质!D:D,"=实习实训")</f>
        <v>0</v>
      </c>
      <c r="Z35" s="38">
        <f t="shared" si="6"/>
        <v>1.5428666666666699</v>
      </c>
      <c r="AA35" s="38">
        <f>SUMIFS(创新与实践素质!L:L,创新与实践素质!B:B,B35,创新与实践素质!D:D,"=创新创业素质")</f>
        <v>2.7</v>
      </c>
      <c r="AB35" s="38">
        <f>SUMIFS(创新与实践素质!L:L,创新与实践素质!B:B,B35,创新与实践素质!D:D,"=水平考试")</f>
        <v>0</v>
      </c>
      <c r="AC35" s="38">
        <f>SUMIFS(创新与实践素质!L:L,创新与实践素质!B:B,B35,创新与实践素质!D:D,"=社会实践")</f>
        <v>0</v>
      </c>
      <c r="AD35" s="38">
        <f>_xlfn.MAXIFS(创新与实践素质!L:L,创新与实践素质!B:B,B35,创新与实践素质!D:D,"=社会工作能力（工作表现）",创新与实践素质!G:G,"=上学期")+_xlfn.MAXIFS(创新与实践素质!L:L,创新与实践素质!B:B,B35,创新与实践素质!D:D,"=社会工作能力（工作表现）",创新与实践素质!G:G,"=下学期")</f>
        <v>0</v>
      </c>
      <c r="AE35" s="38">
        <f t="shared" si="7"/>
        <v>2.7</v>
      </c>
      <c r="AF35" s="38">
        <f t="shared" si="8"/>
        <v>66.006866666666667</v>
      </c>
    </row>
    <row r="36" spans="1:32" x14ac:dyDescent="0.3">
      <c r="A36" s="12" t="s">
        <v>6</v>
      </c>
      <c r="B36" s="11" t="s">
        <v>39</v>
      </c>
      <c r="C36" s="11"/>
      <c r="D36" s="41">
        <f>SUMIFS(德育素质!H:H,德育素质!B:B,B36,德育素质!D:D,"=基本评定分")</f>
        <v>5.28</v>
      </c>
      <c r="E36" s="41">
        <f>MIN(2,SUMIFS(德育素质!H:H,德育素质!A:A,A36,德育素质!D:D,"=集体评定等级分",德育素质!E:E,"=班级考评等级")+SUMIFS(德育素质!H:H,德育素质!B:B,B36,德育素质!D:D,"=集体评定等级分"))</f>
        <v>1</v>
      </c>
      <c r="F36" s="41">
        <f>MIN(2,SUMIFS(德育素质!H:H,德育素质!B:B,B36,德育素质!D:D,"=社会责任记实分"))</f>
        <v>0</v>
      </c>
      <c r="G36" s="41">
        <f>SUMIFS(德育素质!H:H,德育素质!B:B,B36,德育素质!D:D,"=违纪违规扣分")</f>
        <v>0</v>
      </c>
      <c r="H36" s="41">
        <f>SUMIFS(德育素质!H:H,德育素质!B:B,B36,德育素质!D:D,"=荣誉称号加分")</f>
        <v>0</v>
      </c>
      <c r="I36" s="41">
        <f t="shared" si="0"/>
        <v>1</v>
      </c>
      <c r="J36" s="41">
        <f t="shared" si="1"/>
        <v>6.28</v>
      </c>
      <c r="K36" s="41">
        <f>(VLOOKUP(B36,智育素质!B:D,3,0)*10+50)*0.6</f>
        <v>46.211999999999996</v>
      </c>
      <c r="L36" s="41">
        <f>SUMIFS(体育素质!J:J,体育素质!B:B,B36,体育素质!D:D,"=体育课程成绩",体育素质!E:E,"=体育成绩")/40</f>
        <v>3.24</v>
      </c>
      <c r="M36" s="41">
        <f>SUMIFS(体育素质!L:L,体育素质!B:B,B36,体育素质!D:D,"=校内外体育竞赛")</f>
        <v>0</v>
      </c>
      <c r="N36" s="41">
        <f>SUMIFS(体育素质!L:L,体育素质!B:B,B36,体育素质!D:D,"=校内外体育活动",体育素质!E:E,"=早锻炼")</f>
        <v>0</v>
      </c>
      <c r="O36" s="41">
        <f>SUMIFS(体育素质!L:L,体育素质!B:B,B36,体育素质!D:D,"=校内外体育活动",体育素质!E:E,"=校园跑")</f>
        <v>0.62531250000000005</v>
      </c>
      <c r="P36" s="41">
        <f t="shared" si="2"/>
        <v>0.62531250000000005</v>
      </c>
      <c r="Q36" s="41">
        <f t="shared" si="3"/>
        <v>3.8653124999999999</v>
      </c>
      <c r="R36" s="41">
        <f>MIN(0.5,SUMIFS(美育素质!L:L,美育素质!B:B,B36,美育素质!D:D,"=文化艺术实践"))</f>
        <v>0</v>
      </c>
      <c r="S36" s="41">
        <f>SUMIFS(美育素质!L:L,美育素质!B:B,B36,美育素质!D:D,"=校内外文化艺术竞赛")</f>
        <v>0</v>
      </c>
      <c r="T36" s="46">
        <f t="shared" si="4"/>
        <v>0</v>
      </c>
      <c r="U36" s="41">
        <f>MAX(0,SUMIFS(劳育素质!K:K,劳育素质!B:B,B36,劳育素质!D:D,"=劳动日常考核基础分")+SUMIFS(劳育素质!K:K,劳育素质!B:B,B36,劳育素质!D:D,"=活动与卫生加减分"))</f>
        <v>1.55466666666667</v>
      </c>
      <c r="V36" s="38">
        <f>SUMIFS(劳育素质!K:K,劳育素质!B:B,B36,劳育素质!D:D,"=志愿服务",劳育素质!F:F,"=A类+B类")</f>
        <v>0</v>
      </c>
      <c r="W36" s="38">
        <f>SUMIFS(劳育素质!K:K,劳育素质!B:B,B36,劳育素质!D:D,"=志愿服务",劳育素质!F:F,"=C类")</f>
        <v>0</v>
      </c>
      <c r="X36" s="38">
        <f t="shared" si="5"/>
        <v>0</v>
      </c>
      <c r="Y36" s="38">
        <f>SUMIFS(劳育素质!K:K,劳育素质!B:B,B36,劳育素质!D:D,"=实习实训")</f>
        <v>0</v>
      </c>
      <c r="Z36" s="38">
        <f t="shared" si="6"/>
        <v>1.55466666666667</v>
      </c>
      <c r="AA36" s="38">
        <f>SUMIFS(创新与实践素质!L:L,创新与实践素质!B:B,B36,创新与实践素质!D:D,"=创新创业素质")</f>
        <v>0</v>
      </c>
      <c r="AB36" s="38">
        <f>SUMIFS(创新与实践素质!L:L,创新与实践素质!B:B,B36,创新与实践素质!D:D,"=水平考试")</f>
        <v>0</v>
      </c>
      <c r="AC36" s="38">
        <f>SUMIFS(创新与实践素质!L:L,创新与实践素质!B:B,B36,创新与实践素质!D:D,"=社会实践")</f>
        <v>0</v>
      </c>
      <c r="AD36" s="38">
        <f>_xlfn.MAXIFS(创新与实践素质!L:L,创新与实践素质!B:B,B36,创新与实践素质!D:D,"=社会工作能力（工作表现）",创新与实践素质!G:G,"=上学期")+_xlfn.MAXIFS(创新与实践素质!L:L,创新与实践素质!B:B,B36,创新与实践素质!D:D,"=社会工作能力（工作表现）",创新与实践素质!G:G,"=下学期")</f>
        <v>0</v>
      </c>
      <c r="AE36" s="38">
        <f t="shared" si="7"/>
        <v>0</v>
      </c>
      <c r="AF36" s="38">
        <f t="shared" si="8"/>
        <v>57.911979166666669</v>
      </c>
    </row>
    <row r="37" spans="1:32" x14ac:dyDescent="0.3">
      <c r="A37" s="12" t="s">
        <v>6</v>
      </c>
      <c r="B37" s="11" t="s">
        <v>40</v>
      </c>
      <c r="C37" s="11"/>
      <c r="D37" s="41">
        <f>SUMIFS(德育素质!H:H,德育素质!B:B,B37,德育素质!D:D,"=基本评定分")</f>
        <v>5.28</v>
      </c>
      <c r="E37" s="41">
        <f>MIN(2,SUMIFS(德育素质!H:H,德育素质!A:A,A37,德育素质!D:D,"=集体评定等级分",德育素质!E:E,"=班级考评等级")+SUMIFS(德育素质!H:H,德育素质!B:B,B37,德育素质!D:D,"=集体评定等级分"))</f>
        <v>1</v>
      </c>
      <c r="F37" s="41">
        <f>MIN(2,SUMIFS(德育素质!H:H,德育素质!B:B,B37,德育素质!D:D,"=社会责任记实分"))</f>
        <v>0.1</v>
      </c>
      <c r="G37" s="41">
        <f>SUMIFS(德育素质!H:H,德育素质!B:B,B37,德育素质!D:D,"=违纪违规扣分")</f>
        <v>0</v>
      </c>
      <c r="H37" s="41">
        <f>SUMIFS(德育素质!H:H,德育素质!B:B,B37,德育素质!D:D,"=荣誉称号加分")</f>
        <v>0</v>
      </c>
      <c r="I37" s="41">
        <f t="shared" si="0"/>
        <v>1.1000000000000001</v>
      </c>
      <c r="J37" s="41">
        <f t="shared" si="1"/>
        <v>6.38</v>
      </c>
      <c r="K37" s="41">
        <f>(VLOOKUP(B37,智育素质!B:D,3,0)*10+50)*0.6</f>
        <v>51.437999999999995</v>
      </c>
      <c r="L37" s="41">
        <f>SUMIFS(体育素质!J:J,体育素质!B:B,B37,体育素质!D:D,"=体育课程成绩",体育素质!E:E,"=体育成绩")/40</f>
        <v>4.4349999999999996</v>
      </c>
      <c r="M37" s="41">
        <f>SUMIFS(体育素质!L:L,体育素质!B:B,B37,体育素质!D:D,"=校内外体育竞赛")</f>
        <v>0</v>
      </c>
      <c r="N37" s="41">
        <f>SUMIFS(体育素质!L:L,体育素质!B:B,B37,体育素质!D:D,"=校内外体育活动",体育素质!E:E,"=早锻炼")</f>
        <v>0</v>
      </c>
      <c r="O37" s="41">
        <f>SUMIFS(体育素质!L:L,体育素质!B:B,B37,体育素质!D:D,"=校内外体育活动",体育素质!E:E,"=校园跑")</f>
        <v>0</v>
      </c>
      <c r="P37" s="41">
        <f t="shared" si="2"/>
        <v>0</v>
      </c>
      <c r="Q37" s="41">
        <f t="shared" si="3"/>
        <v>4.4349999999999996</v>
      </c>
      <c r="R37" s="41">
        <f>MIN(0.5,SUMIFS(美育素质!L:L,美育素质!B:B,B37,美育素质!D:D,"=文化艺术实践"))</f>
        <v>0</v>
      </c>
      <c r="S37" s="41">
        <f>SUMIFS(美育素质!L:L,美育素质!B:B,B37,美育素质!D:D,"=校内外文化艺术竞赛")</f>
        <v>0</v>
      </c>
      <c r="T37" s="46">
        <f t="shared" si="4"/>
        <v>0</v>
      </c>
      <c r="U37" s="41">
        <f>MAX(0,SUMIFS(劳育素质!K:K,劳育素质!B:B,B37,劳育素质!D:D,"=劳动日常考核基础分")+SUMIFS(劳育素质!K:K,劳育素质!B:B,B37,劳育素质!D:D,"=活动与卫生加减分"))</f>
        <v>1.4903999999999999</v>
      </c>
      <c r="V37" s="38">
        <f>SUMIFS(劳育素质!K:K,劳育素质!B:B,B37,劳育素质!D:D,"=志愿服务",劳育素质!F:F,"=A类+B类")</f>
        <v>1.2</v>
      </c>
      <c r="W37" s="38">
        <f>SUMIFS(劳育素质!K:K,劳育素质!B:B,B37,劳育素质!D:D,"=志愿服务",劳育素质!F:F,"=C类")</f>
        <v>0</v>
      </c>
      <c r="X37" s="38">
        <f t="shared" si="5"/>
        <v>1.2</v>
      </c>
      <c r="Y37" s="38">
        <f>SUMIFS(劳育素质!K:K,劳育素质!B:B,B37,劳育素质!D:D,"=实习实训")</f>
        <v>0</v>
      </c>
      <c r="Z37" s="38">
        <f t="shared" si="6"/>
        <v>2.6903999999999999</v>
      </c>
      <c r="AA37" s="38">
        <f>SUMIFS(创新与实践素质!L:L,创新与实践素质!B:B,B37,创新与实践素质!D:D,"=创新创业素质")</f>
        <v>3.5</v>
      </c>
      <c r="AB37" s="38">
        <f>SUMIFS(创新与实践素质!L:L,创新与实践素质!B:B,B37,创新与实践素质!D:D,"=水平考试")</f>
        <v>0</v>
      </c>
      <c r="AC37" s="38">
        <f>SUMIFS(创新与实践素质!L:L,创新与实践素质!B:B,B37,创新与实践素质!D:D,"=社会实践")</f>
        <v>0</v>
      </c>
      <c r="AD37" s="38">
        <f>_xlfn.MAXIFS(创新与实践素质!L:L,创新与实践素质!B:B,B37,创新与实践素质!D:D,"=社会工作能力（工作表现）",创新与实践素质!G:G,"=上学期")+_xlfn.MAXIFS(创新与实践素质!L:L,创新与实践素质!B:B,B37,创新与实践素质!D:D,"=社会工作能力（工作表现）",创新与实践素质!G:G,"=下学期")</f>
        <v>0</v>
      </c>
      <c r="AE37" s="38">
        <f t="shared" si="7"/>
        <v>3.5</v>
      </c>
      <c r="AF37" s="38">
        <f t="shared" si="8"/>
        <v>68.443399999999997</v>
      </c>
    </row>
    <row r="38" spans="1:32" x14ac:dyDescent="0.3">
      <c r="A38" s="12" t="s">
        <v>6</v>
      </c>
      <c r="B38" s="11" t="s">
        <v>41</v>
      </c>
      <c r="C38" s="11"/>
      <c r="D38" s="41">
        <f>SUMIFS(德育素质!H:H,德育素质!B:B,B38,德育素质!D:D,"=基本评定分")</f>
        <v>6</v>
      </c>
      <c r="E38" s="41">
        <f>MIN(2,SUMIFS(德育素质!H:H,德育素质!A:A,A38,德育素质!D:D,"=集体评定等级分",德育素质!E:E,"=班级考评等级")+SUMIFS(德育素质!H:H,德育素质!B:B,B38,德育素质!D:D,"=集体评定等级分"))</f>
        <v>1</v>
      </c>
      <c r="F38" s="41">
        <f>MIN(2,SUMIFS(德育素质!H:H,德育素质!B:B,B38,德育素质!D:D,"=社会责任记实分"))</f>
        <v>0.2</v>
      </c>
      <c r="G38" s="41">
        <f>SUMIFS(德育素质!H:H,德育素质!B:B,B38,德育素质!D:D,"=违纪违规扣分")</f>
        <v>0</v>
      </c>
      <c r="H38" s="41">
        <f>SUMIFS(德育素质!H:H,德育素质!B:B,B38,德育素质!D:D,"=荣誉称号加分")</f>
        <v>0.25</v>
      </c>
      <c r="I38" s="41">
        <f t="shared" si="0"/>
        <v>1.45</v>
      </c>
      <c r="J38" s="41">
        <f t="shared" si="1"/>
        <v>7.45</v>
      </c>
      <c r="K38" s="41">
        <f>(VLOOKUP(B38,智育素质!B:D,3,0)*10+50)*0.6</f>
        <v>54.521999999999998</v>
      </c>
      <c r="L38" s="41">
        <f>SUMIFS(体育素质!J:J,体育素质!B:B,B38,体育素质!D:D,"=体育课程成绩",体育素质!E:E,"=体育成绩")/40</f>
        <v>3.88</v>
      </c>
      <c r="M38" s="41">
        <f>SUMIFS(体育素质!L:L,体育素质!B:B,B38,体育素质!D:D,"=校内外体育竞赛")</f>
        <v>0</v>
      </c>
      <c r="N38" s="41">
        <f>SUMIFS(体育素质!L:L,体育素质!B:B,B38,体育素质!D:D,"=校内外体育活动",体育素质!E:E,"=早锻炼")</f>
        <v>0</v>
      </c>
      <c r="O38" s="41">
        <f>SUMIFS(体育素质!L:L,体育素质!B:B,B38,体育素质!D:D,"=校内外体育活动",体育素质!E:E,"=校园跑")</f>
        <v>1</v>
      </c>
      <c r="P38" s="41">
        <f t="shared" si="2"/>
        <v>1</v>
      </c>
      <c r="Q38" s="41">
        <f t="shared" si="3"/>
        <v>4.88</v>
      </c>
      <c r="R38" s="41">
        <f>MIN(0.5,SUMIFS(美育素质!L:L,美育素质!B:B,B38,美育素质!D:D,"=文化艺术实践"))</f>
        <v>0.25</v>
      </c>
      <c r="S38" s="41">
        <f>SUMIFS(美育素质!L:L,美育素质!B:B,B38,美育素质!D:D,"=校内外文化艺术竞赛")</f>
        <v>0</v>
      </c>
      <c r="T38" s="46">
        <f t="shared" si="4"/>
        <v>0.25</v>
      </c>
      <c r="U38" s="41">
        <f>MAX(0,SUMIFS(劳育素质!K:K,劳育素质!B:B,B38,劳育素质!D:D,"=劳动日常考核基础分")+SUMIFS(劳育素质!K:K,劳育素质!B:B,B38,劳育素质!D:D,"=活动与卫生加减分"))</f>
        <v>1.496</v>
      </c>
      <c r="V38" s="38">
        <f>SUMIFS(劳育素质!K:K,劳育素质!B:B,B38,劳育素质!D:D,"=志愿服务",劳育素质!F:F,"=A类+B类")</f>
        <v>2.0499999999999998</v>
      </c>
      <c r="W38" s="38">
        <f>SUMIFS(劳育素质!K:K,劳育素质!B:B,B38,劳育素质!D:D,"=志愿服务",劳育素质!F:F,"=C类")</f>
        <v>0</v>
      </c>
      <c r="X38" s="38">
        <f t="shared" si="5"/>
        <v>2.0499999999999998</v>
      </c>
      <c r="Y38" s="38">
        <f>SUMIFS(劳育素质!K:K,劳育素质!B:B,B38,劳育素质!D:D,"=实习实训")</f>
        <v>0</v>
      </c>
      <c r="Z38" s="38">
        <f t="shared" si="6"/>
        <v>3.5459999999999998</v>
      </c>
      <c r="AA38" s="38">
        <f>SUMIFS(创新与实践素质!L:L,创新与实践素质!B:B,B38,创新与实践素质!D:D,"=创新创业素质")</f>
        <v>1.85</v>
      </c>
      <c r="AB38" s="38">
        <f>SUMIFS(创新与实践素质!L:L,创新与实践素质!B:B,B38,创新与实践素质!D:D,"=水平考试")</f>
        <v>0</v>
      </c>
      <c r="AC38" s="38">
        <f>SUMIFS(创新与实践素质!L:L,创新与实践素质!B:B,B38,创新与实践素质!D:D,"=社会实践")</f>
        <v>0</v>
      </c>
      <c r="AD38" s="38">
        <f>_xlfn.MAXIFS(创新与实践素质!L:L,创新与实践素质!B:B,B38,创新与实践素质!D:D,"=社会工作能力（工作表现）",创新与实践素质!G:G,"=上学期")+_xlfn.MAXIFS(创新与实践素质!L:L,创新与实践素质!B:B,B38,创新与实践素质!D:D,"=社会工作能力（工作表现）",创新与实践素质!G:G,"=下学期")</f>
        <v>0.6</v>
      </c>
      <c r="AE38" s="38">
        <f t="shared" si="7"/>
        <v>2.4500000000000002</v>
      </c>
      <c r="AF38" s="38">
        <f t="shared" si="8"/>
        <v>73.097999999999999</v>
      </c>
    </row>
    <row r="39" spans="1:32" x14ac:dyDescent="0.3">
      <c r="A39" s="12" t="s">
        <v>6</v>
      </c>
      <c r="B39" s="11" t="s">
        <v>42</v>
      </c>
      <c r="C39" s="11"/>
      <c r="D39" s="41">
        <f>SUMIFS(德育素质!H:H,德育素质!B:B,B39,德育素质!D:D,"=基本评定分")</f>
        <v>6</v>
      </c>
      <c r="E39" s="41">
        <f>MIN(2,SUMIFS(德育素质!H:H,德育素质!A:A,A39,德育素质!D:D,"=集体评定等级分",德育素质!E:E,"=班级考评等级")+SUMIFS(德育素质!H:H,德育素质!B:B,B39,德育素质!D:D,"=集体评定等级分"))</f>
        <v>1</v>
      </c>
      <c r="F39" s="41">
        <f>MIN(2,SUMIFS(德育素质!H:H,德育素质!B:B,B39,德育素质!D:D,"=社会责任记实分"))</f>
        <v>0.1</v>
      </c>
      <c r="G39" s="41">
        <f>SUMIFS(德育素质!H:H,德育素质!B:B,B39,德育素质!D:D,"=违纪违规扣分")</f>
        <v>0</v>
      </c>
      <c r="H39" s="41">
        <f>SUMIFS(德育素质!H:H,德育素质!B:B,B39,德育素质!D:D,"=荣誉称号加分")</f>
        <v>0.25</v>
      </c>
      <c r="I39" s="41">
        <f t="shared" si="0"/>
        <v>1.35</v>
      </c>
      <c r="J39" s="41">
        <f t="shared" si="1"/>
        <v>7.35</v>
      </c>
      <c r="K39" s="41">
        <f>(VLOOKUP(B39,智育素质!B:D,3,0)*10+50)*0.6</f>
        <v>54.018000000000001</v>
      </c>
      <c r="L39" s="41">
        <f>SUMIFS(体育素质!J:J,体育素质!B:B,B39,体育素质!D:D,"=体育课程成绩",体育素质!E:E,"=体育成绩")/40</f>
        <v>4.1950000000000003</v>
      </c>
      <c r="M39" s="41">
        <f>SUMIFS(体育素质!L:L,体育素质!B:B,B39,体育素质!D:D,"=校内外体育竞赛")</f>
        <v>0</v>
      </c>
      <c r="N39" s="41">
        <f>SUMIFS(体育素质!L:L,体育素质!B:B,B39,体育素质!D:D,"=校内外体育活动",体育素质!E:E,"=早锻炼")</f>
        <v>0</v>
      </c>
      <c r="O39" s="41">
        <f>SUMIFS(体育素质!L:L,体育素质!B:B,B39,体育素质!D:D,"=校内外体育活动",体育素质!E:E,"=校园跑")</f>
        <v>1</v>
      </c>
      <c r="P39" s="41">
        <f t="shared" si="2"/>
        <v>1</v>
      </c>
      <c r="Q39" s="41">
        <f t="shared" si="3"/>
        <v>5.1950000000000003</v>
      </c>
      <c r="R39" s="41">
        <f>MIN(0.5,SUMIFS(美育素质!L:L,美育素质!B:B,B39,美育素质!D:D,"=文化艺术实践"))</f>
        <v>0</v>
      </c>
      <c r="S39" s="41">
        <f>SUMIFS(美育素质!L:L,美育素质!B:B,B39,美育素质!D:D,"=校内外文化艺术竞赛")</f>
        <v>0</v>
      </c>
      <c r="T39" s="46">
        <f t="shared" si="4"/>
        <v>0</v>
      </c>
      <c r="U39" s="41">
        <f>MAX(0,SUMIFS(劳育素质!K:K,劳育素质!B:B,B39,劳育素质!D:D,"=劳动日常考核基础分")+SUMIFS(劳育素质!K:K,劳育素质!B:B,B39,劳育素质!D:D,"=活动与卫生加减分"))</f>
        <v>1.5396111111111099</v>
      </c>
      <c r="V39" s="38">
        <f>SUMIFS(劳育素质!K:K,劳育素质!B:B,B39,劳育素质!D:D,"=志愿服务",劳育素质!F:F,"=A类+B类")</f>
        <v>3</v>
      </c>
      <c r="W39" s="38">
        <f>SUMIFS(劳育素质!K:K,劳育素质!B:B,B39,劳育素质!D:D,"=志愿服务",劳育素质!F:F,"=C类")</f>
        <v>0</v>
      </c>
      <c r="X39" s="38">
        <f t="shared" si="5"/>
        <v>3</v>
      </c>
      <c r="Y39" s="38">
        <f>SUMIFS(劳育素质!K:K,劳育素质!B:B,B39,劳育素质!D:D,"=实习实训")</f>
        <v>0</v>
      </c>
      <c r="Z39" s="38">
        <f t="shared" si="6"/>
        <v>4.5396111111111104</v>
      </c>
      <c r="AA39" s="38">
        <f>SUMIFS(创新与实践素质!L:L,创新与实践素质!B:B,B39,创新与实践素质!D:D,"=创新创业素质")</f>
        <v>0</v>
      </c>
      <c r="AB39" s="38">
        <f>SUMIFS(创新与实践素质!L:L,创新与实践素质!B:B,B39,创新与实践素质!D:D,"=水平考试")</f>
        <v>0</v>
      </c>
      <c r="AC39" s="38">
        <f>SUMIFS(创新与实践素质!L:L,创新与实践素质!B:B,B39,创新与实践素质!D:D,"=社会实践")</f>
        <v>0</v>
      </c>
      <c r="AD39" s="38">
        <f>_xlfn.MAXIFS(创新与实践素质!L:L,创新与实践素质!B:B,B39,创新与实践素质!D:D,"=社会工作能力（工作表现）",创新与实践素质!G:G,"=上学期")+_xlfn.MAXIFS(创新与实践素质!L:L,创新与实践素质!B:B,B39,创新与实践素质!D:D,"=社会工作能力（工作表现）",创新与实践素质!G:G,"=下学期")</f>
        <v>0.6</v>
      </c>
      <c r="AE39" s="38">
        <f t="shared" si="7"/>
        <v>0.6</v>
      </c>
      <c r="AF39" s="38">
        <f t="shared" si="8"/>
        <v>71.702611111111111</v>
      </c>
    </row>
  </sheetData>
  <mergeCells count="28">
    <mergeCell ref="L1:Q1"/>
    <mergeCell ref="R1:T1"/>
    <mergeCell ref="U1:Z1"/>
    <mergeCell ref="AA1:AE1"/>
    <mergeCell ref="E2:I2"/>
    <mergeCell ref="M2:P2"/>
    <mergeCell ref="V2:X2"/>
    <mergeCell ref="K1:K3"/>
    <mergeCell ref="L2:L3"/>
    <mergeCell ref="Q2:Q3"/>
    <mergeCell ref="R2:R3"/>
    <mergeCell ref="S2:S3"/>
    <mergeCell ref="T2:T3"/>
    <mergeCell ref="U2:U3"/>
    <mergeCell ref="AD2:AD3"/>
    <mergeCell ref="AE2:AE3"/>
    <mergeCell ref="A1:A3"/>
    <mergeCell ref="B1:B3"/>
    <mergeCell ref="C1:C3"/>
    <mergeCell ref="D2:D3"/>
    <mergeCell ref="J2:J3"/>
    <mergeCell ref="D1:J1"/>
    <mergeCell ref="AF1:AF3"/>
    <mergeCell ref="Y2:Y3"/>
    <mergeCell ref="Z2:Z3"/>
    <mergeCell ref="AA2:AA3"/>
    <mergeCell ref="AB2:AB3"/>
    <mergeCell ref="AC2:AC3"/>
  </mergeCells>
  <phoneticPr fontId="13" type="noConversion"/>
  <pageMargins left="0.75" right="0.75" top="1" bottom="1" header="0.5" footer="0.5"/>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93"/>
  <sheetViews>
    <sheetView zoomScale="98" zoomScaleNormal="98" workbookViewId="0">
      <selection activeCell="G93" sqref="G93"/>
    </sheetView>
  </sheetViews>
  <sheetFormatPr defaultColWidth="9.19921875" defaultRowHeight="13.5" x14ac:dyDescent="0.3"/>
  <cols>
    <col min="1" max="1" width="24.59765625" style="9" customWidth="1"/>
    <col min="2" max="2" width="14.06640625" style="9" customWidth="1"/>
    <col min="3" max="3" width="7.46484375" style="29" customWidth="1"/>
    <col min="4" max="4" width="17.59765625" style="9" customWidth="1"/>
    <col min="5" max="5" width="102.796875" style="9" customWidth="1"/>
    <col min="6" max="6" width="6" style="9" customWidth="1"/>
    <col min="7" max="7" width="8.06640625" customWidth="1"/>
    <col min="8" max="8" width="6" style="2" customWidth="1"/>
  </cols>
  <sheetData>
    <row r="1" spans="1:9" x14ac:dyDescent="0.3">
      <c r="A1" s="11" t="s">
        <v>0</v>
      </c>
      <c r="B1" s="11" t="s">
        <v>1</v>
      </c>
      <c r="C1" s="12" t="s">
        <v>2</v>
      </c>
      <c r="D1" s="11" t="s">
        <v>78</v>
      </c>
      <c r="E1" s="11" t="s">
        <v>79</v>
      </c>
      <c r="F1" s="11" t="s">
        <v>80</v>
      </c>
      <c r="G1" s="33" t="s">
        <v>81</v>
      </c>
      <c r="H1" s="7" t="s">
        <v>82</v>
      </c>
    </row>
    <row r="2" spans="1:9" x14ac:dyDescent="0.3">
      <c r="A2" s="12" t="s">
        <v>6</v>
      </c>
      <c r="B2" s="11" t="s">
        <v>14</v>
      </c>
      <c r="C2" s="12"/>
      <c r="D2" s="11" t="s">
        <v>83</v>
      </c>
      <c r="E2" s="34"/>
      <c r="F2" s="11" t="s">
        <v>84</v>
      </c>
      <c r="G2" s="35"/>
      <c r="H2" s="7">
        <v>6</v>
      </c>
      <c r="I2" s="14"/>
    </row>
    <row r="3" spans="1:9" x14ac:dyDescent="0.3">
      <c r="A3" s="12" t="s">
        <v>6</v>
      </c>
      <c r="B3" s="11" t="s">
        <v>14</v>
      </c>
      <c r="C3" s="12"/>
      <c r="D3" s="11" t="s">
        <v>71</v>
      </c>
      <c r="E3" s="20" t="s">
        <v>85</v>
      </c>
      <c r="F3" s="11" t="s">
        <v>86</v>
      </c>
      <c r="G3" s="33"/>
      <c r="H3" s="7">
        <v>0.375</v>
      </c>
      <c r="I3" s="14"/>
    </row>
    <row r="4" spans="1:9" x14ac:dyDescent="0.3">
      <c r="A4" s="12" t="s">
        <v>6</v>
      </c>
      <c r="B4" s="11" t="s">
        <v>24</v>
      </c>
      <c r="C4" s="12"/>
      <c r="D4" s="11" t="s">
        <v>83</v>
      </c>
      <c r="E4" s="34"/>
      <c r="F4" s="11" t="s">
        <v>87</v>
      </c>
      <c r="G4" s="35"/>
      <c r="H4" s="7">
        <v>5.28</v>
      </c>
      <c r="I4" s="14"/>
    </row>
    <row r="5" spans="1:9" x14ac:dyDescent="0.3">
      <c r="A5" s="12" t="s">
        <v>6</v>
      </c>
      <c r="B5" s="48" t="s">
        <v>24</v>
      </c>
      <c r="C5" s="12"/>
      <c r="D5" s="11" t="s">
        <v>71</v>
      </c>
      <c r="E5" s="20" t="s">
        <v>85</v>
      </c>
      <c r="F5" s="11" t="s">
        <v>86</v>
      </c>
      <c r="G5" s="33"/>
      <c r="H5" s="7">
        <v>0.375</v>
      </c>
      <c r="I5" s="14"/>
    </row>
    <row r="6" spans="1:9" x14ac:dyDescent="0.3">
      <c r="A6" s="12" t="s">
        <v>6</v>
      </c>
      <c r="B6" s="11" t="s">
        <v>29</v>
      </c>
      <c r="C6" s="12"/>
      <c r="D6" s="11" t="s">
        <v>83</v>
      </c>
      <c r="E6" s="34"/>
      <c r="F6" s="11" t="s">
        <v>87</v>
      </c>
      <c r="G6" s="35"/>
      <c r="H6" s="7">
        <v>5.28</v>
      </c>
      <c r="I6" s="14"/>
    </row>
    <row r="7" spans="1:9" x14ac:dyDescent="0.3">
      <c r="A7" s="12" t="s">
        <v>6</v>
      </c>
      <c r="B7" s="49" t="s">
        <v>29</v>
      </c>
      <c r="C7" s="12"/>
      <c r="D7" s="11" t="s">
        <v>88</v>
      </c>
      <c r="E7" s="11" t="s">
        <v>89</v>
      </c>
      <c r="F7" s="11" t="s">
        <v>90</v>
      </c>
      <c r="G7" s="33"/>
      <c r="H7" s="7">
        <v>0.1</v>
      </c>
      <c r="I7" s="14"/>
    </row>
    <row r="8" spans="1:9" x14ac:dyDescent="0.3">
      <c r="A8" s="12" t="s">
        <v>6</v>
      </c>
      <c r="B8" s="12" t="s">
        <v>29</v>
      </c>
      <c r="C8" s="12"/>
      <c r="D8" s="11" t="s">
        <v>88</v>
      </c>
      <c r="E8" s="11" t="s">
        <v>91</v>
      </c>
      <c r="F8" s="11" t="s">
        <v>90</v>
      </c>
      <c r="G8" s="33"/>
      <c r="H8" s="7">
        <v>0.1</v>
      </c>
      <c r="I8" s="14"/>
    </row>
    <row r="9" spans="1:9" x14ac:dyDescent="0.3">
      <c r="A9" s="12" t="s">
        <v>6</v>
      </c>
      <c r="B9" s="11" t="s">
        <v>20</v>
      </c>
      <c r="C9" s="12"/>
      <c r="D9" s="11" t="s">
        <v>83</v>
      </c>
      <c r="E9" s="34"/>
      <c r="F9" s="11" t="s">
        <v>87</v>
      </c>
      <c r="G9" s="35"/>
      <c r="H9" s="7">
        <v>5.28</v>
      </c>
      <c r="I9" s="14"/>
    </row>
    <row r="10" spans="1:9" x14ac:dyDescent="0.3">
      <c r="A10" s="12" t="s">
        <v>6</v>
      </c>
      <c r="B10" s="11" t="s">
        <v>19</v>
      </c>
      <c r="C10" s="12"/>
      <c r="D10" s="11" t="s">
        <v>83</v>
      </c>
      <c r="E10" s="34"/>
      <c r="F10" s="11" t="s">
        <v>87</v>
      </c>
      <c r="G10" s="35"/>
      <c r="H10" s="7">
        <v>5.28</v>
      </c>
      <c r="I10" s="14"/>
    </row>
    <row r="11" spans="1:9" x14ac:dyDescent="0.3">
      <c r="A11" s="12" t="s">
        <v>6</v>
      </c>
      <c r="B11" s="11" t="s">
        <v>7</v>
      </c>
      <c r="C11" s="12"/>
      <c r="D11" s="11" t="s">
        <v>83</v>
      </c>
      <c r="E11" s="34"/>
      <c r="F11" s="11" t="s">
        <v>87</v>
      </c>
      <c r="G11" s="35"/>
      <c r="H11" s="7">
        <v>5.28</v>
      </c>
      <c r="I11" s="14"/>
    </row>
    <row r="12" spans="1:9" x14ac:dyDescent="0.3">
      <c r="A12" s="12" t="s">
        <v>6</v>
      </c>
      <c r="B12" s="11" t="s">
        <v>11</v>
      </c>
      <c r="C12" s="12"/>
      <c r="D12" s="11" t="s">
        <v>83</v>
      </c>
      <c r="E12" s="34"/>
      <c r="F12" s="11" t="s">
        <v>87</v>
      </c>
      <c r="G12" s="35"/>
      <c r="H12" s="7">
        <v>5.28</v>
      </c>
      <c r="I12" s="14"/>
    </row>
    <row r="13" spans="1:9" x14ac:dyDescent="0.3">
      <c r="A13" s="12" t="s">
        <v>6</v>
      </c>
      <c r="B13" s="50" t="s">
        <v>11</v>
      </c>
      <c r="C13" s="12"/>
      <c r="D13" s="11" t="s">
        <v>71</v>
      </c>
      <c r="E13" s="11" t="s">
        <v>85</v>
      </c>
      <c r="F13" s="11" t="s">
        <v>86</v>
      </c>
      <c r="G13" s="33"/>
      <c r="H13" s="7">
        <v>0.375</v>
      </c>
      <c r="I13" s="14"/>
    </row>
    <row r="14" spans="1:9" x14ac:dyDescent="0.3">
      <c r="A14" s="12" t="s">
        <v>6</v>
      </c>
      <c r="B14" s="50" t="s">
        <v>11</v>
      </c>
      <c r="C14" s="12"/>
      <c r="D14" s="11" t="s">
        <v>71</v>
      </c>
      <c r="E14" s="11" t="s">
        <v>85</v>
      </c>
      <c r="F14" s="11" t="s">
        <v>90</v>
      </c>
      <c r="G14" s="33"/>
      <c r="H14" s="7">
        <v>0.25</v>
      </c>
      <c r="I14" s="14"/>
    </row>
    <row r="15" spans="1:9" x14ac:dyDescent="0.3">
      <c r="A15" s="12" t="s">
        <v>6</v>
      </c>
      <c r="B15" s="50" t="s">
        <v>11</v>
      </c>
      <c r="C15" s="12"/>
      <c r="D15" s="11" t="s">
        <v>71</v>
      </c>
      <c r="E15" s="11" t="s">
        <v>92</v>
      </c>
      <c r="F15" s="11" t="s">
        <v>86</v>
      </c>
      <c r="G15" s="33"/>
      <c r="H15" s="7">
        <v>0.375</v>
      </c>
      <c r="I15" s="14"/>
    </row>
    <row r="16" spans="1:9" x14ac:dyDescent="0.3">
      <c r="A16" s="12" t="s">
        <v>6</v>
      </c>
      <c r="B16" s="31" t="s">
        <v>11</v>
      </c>
      <c r="C16" s="32"/>
      <c r="D16" s="11" t="s">
        <v>88</v>
      </c>
      <c r="E16" s="11" t="s">
        <v>93</v>
      </c>
      <c r="F16" s="11" t="s">
        <v>86</v>
      </c>
      <c r="G16" s="33"/>
      <c r="H16" s="7">
        <v>0.25</v>
      </c>
      <c r="I16" s="14"/>
    </row>
    <row r="17" spans="1:9" x14ac:dyDescent="0.3">
      <c r="A17" s="12" t="s">
        <v>6</v>
      </c>
      <c r="B17" s="31" t="s">
        <v>11</v>
      </c>
      <c r="C17" s="32"/>
      <c r="D17" s="11" t="s">
        <v>88</v>
      </c>
      <c r="E17" s="11" t="s">
        <v>94</v>
      </c>
      <c r="F17" s="11" t="s">
        <v>86</v>
      </c>
      <c r="G17" s="33"/>
      <c r="H17" s="7">
        <v>0.25</v>
      </c>
      <c r="I17" s="14"/>
    </row>
    <row r="18" spans="1:9" x14ac:dyDescent="0.3">
      <c r="A18" s="12" t="s">
        <v>6</v>
      </c>
      <c r="B18" s="11" t="s">
        <v>15</v>
      </c>
      <c r="C18" s="12"/>
      <c r="D18" s="11" t="s">
        <v>83</v>
      </c>
      <c r="E18" s="34"/>
      <c r="F18" s="11" t="s">
        <v>84</v>
      </c>
      <c r="G18" s="35"/>
      <c r="H18" s="7">
        <v>6</v>
      </c>
      <c r="I18" s="14"/>
    </row>
    <row r="19" spans="1:9" x14ac:dyDescent="0.3">
      <c r="A19" s="12" t="s">
        <v>6</v>
      </c>
      <c r="B19" s="50" t="s">
        <v>15</v>
      </c>
      <c r="C19" s="12"/>
      <c r="D19" s="11" t="s">
        <v>71</v>
      </c>
      <c r="E19" s="11" t="s">
        <v>85</v>
      </c>
      <c r="F19" s="11" t="s">
        <v>86</v>
      </c>
      <c r="G19" s="33"/>
      <c r="H19" s="7">
        <v>0.375</v>
      </c>
      <c r="I19" s="14"/>
    </row>
    <row r="20" spans="1:9" x14ac:dyDescent="0.3">
      <c r="A20" s="12" t="s">
        <v>6</v>
      </c>
      <c r="B20" s="50" t="s">
        <v>15</v>
      </c>
      <c r="C20" s="12"/>
      <c r="D20" s="11" t="s">
        <v>71</v>
      </c>
      <c r="E20" s="11" t="s">
        <v>95</v>
      </c>
      <c r="F20" s="11" t="s">
        <v>86</v>
      </c>
      <c r="G20" s="33"/>
      <c r="H20" s="7">
        <v>0.375</v>
      </c>
      <c r="I20" s="14"/>
    </row>
    <row r="21" spans="1:9" x14ac:dyDescent="0.3">
      <c r="A21" s="12" t="s">
        <v>6</v>
      </c>
      <c r="B21" s="50" t="s">
        <v>15</v>
      </c>
      <c r="C21" s="12"/>
      <c r="D21" s="11" t="s">
        <v>88</v>
      </c>
      <c r="E21" s="11" t="s">
        <v>89</v>
      </c>
      <c r="F21" s="11" t="s">
        <v>90</v>
      </c>
      <c r="G21" s="33"/>
      <c r="H21" s="7">
        <v>0.1</v>
      </c>
      <c r="I21" s="14"/>
    </row>
    <row r="22" spans="1:9" x14ac:dyDescent="0.3">
      <c r="A22" s="12" t="s">
        <v>6</v>
      </c>
      <c r="B22" s="50" t="s">
        <v>15</v>
      </c>
      <c r="C22" s="12"/>
      <c r="D22" s="11" t="s">
        <v>88</v>
      </c>
      <c r="E22" s="11" t="s">
        <v>96</v>
      </c>
      <c r="F22" s="11" t="s">
        <v>90</v>
      </c>
      <c r="G22" s="33"/>
      <c r="H22" s="7">
        <v>0.1</v>
      </c>
      <c r="I22" s="14"/>
    </row>
    <row r="23" spans="1:9" x14ac:dyDescent="0.3">
      <c r="A23" s="12" t="s">
        <v>6</v>
      </c>
      <c r="B23" s="50" t="s">
        <v>15</v>
      </c>
      <c r="C23" s="12"/>
      <c r="D23" s="11" t="s">
        <v>88</v>
      </c>
      <c r="E23" s="11" t="s">
        <v>97</v>
      </c>
      <c r="F23" s="11" t="s">
        <v>86</v>
      </c>
      <c r="G23" s="33"/>
      <c r="H23" s="7">
        <v>0.25</v>
      </c>
      <c r="I23" s="14"/>
    </row>
    <row r="24" spans="1:9" x14ac:dyDescent="0.3">
      <c r="A24" s="12" t="s">
        <v>6</v>
      </c>
      <c r="B24" s="11" t="s">
        <v>15</v>
      </c>
      <c r="C24" s="12"/>
      <c r="D24" s="11" t="s">
        <v>88</v>
      </c>
      <c r="E24" s="11" t="s">
        <v>98</v>
      </c>
      <c r="F24" s="11" t="s">
        <v>90</v>
      </c>
      <c r="G24" s="33"/>
      <c r="H24" s="7">
        <v>0.1</v>
      </c>
      <c r="I24" s="14"/>
    </row>
    <row r="25" spans="1:9" x14ac:dyDescent="0.3">
      <c r="A25" s="12" t="s">
        <v>6</v>
      </c>
      <c r="B25" s="11" t="s">
        <v>23</v>
      </c>
      <c r="C25" s="12"/>
      <c r="D25" s="11" t="s">
        <v>83</v>
      </c>
      <c r="E25" s="34"/>
      <c r="F25" s="11" t="s">
        <v>87</v>
      </c>
      <c r="G25" s="35"/>
      <c r="H25" s="7">
        <v>5.28</v>
      </c>
      <c r="I25" s="14"/>
    </row>
    <row r="26" spans="1:9" x14ac:dyDescent="0.3">
      <c r="A26" s="12" t="s">
        <v>6</v>
      </c>
      <c r="B26" s="11" t="s">
        <v>16</v>
      </c>
      <c r="C26" s="12"/>
      <c r="D26" s="11" t="s">
        <v>83</v>
      </c>
      <c r="E26" s="34"/>
      <c r="F26" s="11" t="s">
        <v>87</v>
      </c>
      <c r="G26" s="35"/>
      <c r="H26" s="7">
        <v>5.28</v>
      </c>
      <c r="I26" s="14"/>
    </row>
    <row r="27" spans="1:9" x14ac:dyDescent="0.3">
      <c r="A27" s="12" t="s">
        <v>6</v>
      </c>
      <c r="B27" s="11" t="s">
        <v>21</v>
      </c>
      <c r="C27" s="12"/>
      <c r="D27" s="11" t="s">
        <v>83</v>
      </c>
      <c r="E27" s="34"/>
      <c r="F27" s="11" t="s">
        <v>87</v>
      </c>
      <c r="G27" s="35"/>
      <c r="H27" s="7">
        <v>5.28</v>
      </c>
      <c r="I27" s="14"/>
    </row>
    <row r="28" spans="1:9" x14ac:dyDescent="0.3">
      <c r="A28" s="12" t="s">
        <v>6</v>
      </c>
      <c r="B28" s="12" t="s">
        <v>21</v>
      </c>
      <c r="C28" s="12"/>
      <c r="D28" s="11" t="s">
        <v>88</v>
      </c>
      <c r="E28" s="11" t="s">
        <v>99</v>
      </c>
      <c r="F28" s="11" t="s">
        <v>90</v>
      </c>
      <c r="G28" s="33"/>
      <c r="H28" s="7">
        <v>0.1</v>
      </c>
      <c r="I28" s="14"/>
    </row>
    <row r="29" spans="1:9" x14ac:dyDescent="0.3">
      <c r="A29" s="12" t="s">
        <v>6</v>
      </c>
      <c r="B29" s="12" t="s">
        <v>21</v>
      </c>
      <c r="C29" s="12"/>
      <c r="D29" s="11" t="s">
        <v>88</v>
      </c>
      <c r="E29" s="11" t="s">
        <v>100</v>
      </c>
      <c r="F29" s="11" t="s">
        <v>90</v>
      </c>
      <c r="G29" s="33"/>
      <c r="H29" s="7">
        <v>0.1</v>
      </c>
      <c r="I29" s="14"/>
    </row>
    <row r="30" spans="1:9" x14ac:dyDescent="0.3">
      <c r="A30" s="12" t="s">
        <v>6</v>
      </c>
      <c r="B30" s="11" t="s">
        <v>25</v>
      </c>
      <c r="C30" s="12"/>
      <c r="D30" s="11" t="s">
        <v>83</v>
      </c>
      <c r="E30" s="34"/>
      <c r="F30" s="11" t="s">
        <v>87</v>
      </c>
      <c r="G30" s="35"/>
      <c r="H30" s="7">
        <v>5.28</v>
      </c>
      <c r="I30" s="14"/>
    </row>
    <row r="31" spans="1:9" x14ac:dyDescent="0.3">
      <c r="A31" s="12" t="s">
        <v>6</v>
      </c>
      <c r="B31" s="11" t="s">
        <v>8</v>
      </c>
      <c r="C31" s="12"/>
      <c r="D31" s="11" t="s">
        <v>83</v>
      </c>
      <c r="E31" s="34"/>
      <c r="F31" s="11" t="s">
        <v>87</v>
      </c>
      <c r="G31" s="35"/>
      <c r="H31" s="7">
        <v>5.28</v>
      </c>
      <c r="I31" s="14"/>
    </row>
    <row r="32" spans="1:9" x14ac:dyDescent="0.3">
      <c r="A32" s="12" t="s">
        <v>6</v>
      </c>
      <c r="B32" s="11" t="s">
        <v>26</v>
      </c>
      <c r="C32" s="12"/>
      <c r="D32" s="11" t="s">
        <v>83</v>
      </c>
      <c r="E32" s="34"/>
      <c r="F32" s="11" t="s">
        <v>87</v>
      </c>
      <c r="G32" s="35"/>
      <c r="H32" s="7">
        <v>5.28</v>
      </c>
      <c r="I32" s="14"/>
    </row>
    <row r="33" spans="1:9" x14ac:dyDescent="0.3">
      <c r="A33" s="12" t="s">
        <v>6</v>
      </c>
      <c r="B33" s="11" t="s">
        <v>18</v>
      </c>
      <c r="C33" s="12"/>
      <c r="D33" s="11" t="s">
        <v>83</v>
      </c>
      <c r="E33" s="34"/>
      <c r="F33" s="11" t="s">
        <v>87</v>
      </c>
      <c r="G33" s="35"/>
      <c r="H33" s="7">
        <v>5.28</v>
      </c>
      <c r="I33" s="14"/>
    </row>
    <row r="34" spans="1:9" x14ac:dyDescent="0.3">
      <c r="A34" s="12" t="s">
        <v>6</v>
      </c>
      <c r="B34" s="49" t="s">
        <v>18</v>
      </c>
      <c r="C34" s="12"/>
      <c r="D34" s="11" t="s">
        <v>88</v>
      </c>
      <c r="E34" s="11" t="s">
        <v>99</v>
      </c>
      <c r="F34" s="11" t="s">
        <v>90</v>
      </c>
      <c r="G34" s="33"/>
      <c r="H34" s="7">
        <v>0.1</v>
      </c>
      <c r="I34" s="14"/>
    </row>
    <row r="35" spans="1:9" x14ac:dyDescent="0.3">
      <c r="A35" s="12" t="s">
        <v>6</v>
      </c>
      <c r="B35" s="49" t="s">
        <v>18</v>
      </c>
      <c r="C35" s="12"/>
      <c r="D35" s="11" t="s">
        <v>88</v>
      </c>
      <c r="E35" s="11" t="s">
        <v>89</v>
      </c>
      <c r="F35" s="11" t="s">
        <v>90</v>
      </c>
      <c r="G35" s="33"/>
      <c r="H35" s="7">
        <v>0.1</v>
      </c>
      <c r="I35" s="14"/>
    </row>
    <row r="36" spans="1:9" x14ac:dyDescent="0.3">
      <c r="A36" s="12" t="s">
        <v>6</v>
      </c>
      <c r="B36" s="11" t="s">
        <v>10</v>
      </c>
      <c r="C36" s="12"/>
      <c r="D36" s="11" t="s">
        <v>83</v>
      </c>
      <c r="E36" s="34"/>
      <c r="F36" s="11" t="s">
        <v>84</v>
      </c>
      <c r="G36" s="35"/>
      <c r="H36" s="7">
        <v>6</v>
      </c>
      <c r="I36" s="14"/>
    </row>
    <row r="37" spans="1:9" x14ac:dyDescent="0.3">
      <c r="A37" s="12" t="s">
        <v>6</v>
      </c>
      <c r="B37" s="11" t="s">
        <v>22</v>
      </c>
      <c r="C37" s="12"/>
      <c r="D37" s="11" t="s">
        <v>83</v>
      </c>
      <c r="E37" s="34"/>
      <c r="F37" s="11" t="s">
        <v>87</v>
      </c>
      <c r="G37" s="35"/>
      <c r="H37" s="7">
        <v>5.28</v>
      </c>
      <c r="I37" s="14"/>
    </row>
    <row r="38" spans="1:9" x14ac:dyDescent="0.3">
      <c r="A38" s="12" t="s">
        <v>6</v>
      </c>
      <c r="B38" s="11" t="s">
        <v>31</v>
      </c>
      <c r="C38" s="12"/>
      <c r="D38" s="11" t="s">
        <v>83</v>
      </c>
      <c r="E38" s="34"/>
      <c r="F38" s="11" t="s">
        <v>87</v>
      </c>
      <c r="G38" s="35"/>
      <c r="H38" s="7">
        <v>5.28</v>
      </c>
      <c r="I38" s="14"/>
    </row>
    <row r="39" spans="1:9" x14ac:dyDescent="0.3">
      <c r="A39" s="12" t="s">
        <v>6</v>
      </c>
      <c r="B39" s="11" t="s">
        <v>34</v>
      </c>
      <c r="C39" s="12"/>
      <c r="D39" s="11" t="s">
        <v>83</v>
      </c>
      <c r="E39" s="34"/>
      <c r="F39" s="11" t="s">
        <v>87</v>
      </c>
      <c r="G39" s="35"/>
      <c r="H39" s="7">
        <v>5.28</v>
      </c>
      <c r="I39" s="14"/>
    </row>
    <row r="40" spans="1:9" x14ac:dyDescent="0.3">
      <c r="A40" s="12" t="s">
        <v>6</v>
      </c>
      <c r="B40" s="51" t="s">
        <v>34</v>
      </c>
      <c r="C40" s="12"/>
      <c r="D40" s="12" t="s">
        <v>71</v>
      </c>
      <c r="E40" s="12" t="s">
        <v>95</v>
      </c>
      <c r="F40" s="12" t="s">
        <v>90</v>
      </c>
      <c r="G40" s="33"/>
      <c r="H40" s="7">
        <v>0.25</v>
      </c>
      <c r="I40" s="14"/>
    </row>
    <row r="41" spans="1:9" x14ac:dyDescent="0.3">
      <c r="A41" s="12" t="s">
        <v>6</v>
      </c>
      <c r="B41" s="11" t="s">
        <v>38</v>
      </c>
      <c r="C41" s="12"/>
      <c r="D41" s="11" t="s">
        <v>83</v>
      </c>
      <c r="E41" s="34"/>
      <c r="F41" s="11" t="s">
        <v>87</v>
      </c>
      <c r="G41" s="35"/>
      <c r="H41" s="7">
        <v>5.28</v>
      </c>
      <c r="I41" s="14"/>
    </row>
    <row r="42" spans="1:9" x14ac:dyDescent="0.3">
      <c r="A42" s="12" t="s">
        <v>6</v>
      </c>
      <c r="B42" s="11" t="s">
        <v>12</v>
      </c>
      <c r="C42" s="12"/>
      <c r="D42" s="11" t="s">
        <v>83</v>
      </c>
      <c r="E42" s="34"/>
      <c r="F42" s="11" t="s">
        <v>87</v>
      </c>
      <c r="G42" s="35"/>
      <c r="H42" s="7">
        <v>5.28</v>
      </c>
      <c r="I42" s="14"/>
    </row>
    <row r="43" spans="1:9" x14ac:dyDescent="0.3">
      <c r="A43" s="12" t="s">
        <v>6</v>
      </c>
      <c r="B43" s="48" t="s">
        <v>12</v>
      </c>
      <c r="C43" s="12"/>
      <c r="D43" s="11" t="s">
        <v>88</v>
      </c>
      <c r="E43" s="11" t="s">
        <v>99</v>
      </c>
      <c r="F43" s="11" t="s">
        <v>90</v>
      </c>
      <c r="G43" s="33"/>
      <c r="H43" s="7">
        <v>0.1</v>
      </c>
      <c r="I43" s="14"/>
    </row>
    <row r="44" spans="1:9" x14ac:dyDescent="0.3">
      <c r="A44" s="12" t="s">
        <v>6</v>
      </c>
      <c r="B44" s="48" t="s">
        <v>12</v>
      </c>
      <c r="C44" s="12"/>
      <c r="D44" s="11" t="s">
        <v>88</v>
      </c>
      <c r="E44" s="11" t="s">
        <v>89</v>
      </c>
      <c r="F44" s="11" t="s">
        <v>90</v>
      </c>
      <c r="G44" s="33"/>
      <c r="H44" s="7">
        <v>0.1</v>
      </c>
      <c r="I44" s="14"/>
    </row>
    <row r="45" spans="1:9" x14ac:dyDescent="0.3">
      <c r="A45" s="12" t="s">
        <v>6</v>
      </c>
      <c r="B45" s="48" t="s">
        <v>12</v>
      </c>
      <c r="C45" s="12"/>
      <c r="D45" s="11" t="s">
        <v>88</v>
      </c>
      <c r="E45" s="20" t="s">
        <v>101</v>
      </c>
      <c r="F45" s="11" t="s">
        <v>90</v>
      </c>
      <c r="G45" s="33"/>
      <c r="H45" s="7">
        <v>0.1</v>
      </c>
      <c r="I45" s="14"/>
    </row>
    <row r="46" spans="1:9" x14ac:dyDescent="0.3">
      <c r="A46" s="12" t="s">
        <v>6</v>
      </c>
      <c r="B46" s="48" t="s">
        <v>12</v>
      </c>
      <c r="C46" s="12"/>
      <c r="D46" s="11" t="s">
        <v>88</v>
      </c>
      <c r="E46" s="20" t="s">
        <v>102</v>
      </c>
      <c r="F46" s="11" t="s">
        <v>90</v>
      </c>
      <c r="G46" s="33"/>
      <c r="H46" s="7">
        <v>0.1</v>
      </c>
      <c r="I46" s="14"/>
    </row>
    <row r="47" spans="1:9" x14ac:dyDescent="0.3">
      <c r="A47" s="12" t="s">
        <v>6</v>
      </c>
      <c r="B47" s="11" t="s">
        <v>27</v>
      </c>
      <c r="C47" s="12"/>
      <c r="D47" s="11" t="s">
        <v>83</v>
      </c>
      <c r="E47" s="34"/>
      <c r="F47" s="11" t="s">
        <v>84</v>
      </c>
      <c r="G47" s="35"/>
      <c r="H47" s="7">
        <v>6</v>
      </c>
      <c r="I47" s="14"/>
    </row>
    <row r="48" spans="1:9" x14ac:dyDescent="0.3">
      <c r="A48" s="12" t="s">
        <v>6</v>
      </c>
      <c r="B48" s="48" t="s">
        <v>27</v>
      </c>
      <c r="C48" s="12"/>
      <c r="D48" s="11" t="s">
        <v>71</v>
      </c>
      <c r="E48" s="11" t="s">
        <v>95</v>
      </c>
      <c r="F48" s="11" t="s">
        <v>86</v>
      </c>
      <c r="G48" s="33"/>
      <c r="H48" s="7">
        <v>0.375</v>
      </c>
      <c r="I48" s="14"/>
    </row>
    <row r="49" spans="1:9" x14ac:dyDescent="0.3">
      <c r="A49" s="12" t="s">
        <v>6</v>
      </c>
      <c r="B49" s="48" t="s">
        <v>27</v>
      </c>
      <c r="C49" s="12"/>
      <c r="D49" s="11" t="s">
        <v>88</v>
      </c>
      <c r="E49" s="11" t="s">
        <v>89</v>
      </c>
      <c r="F49" s="11" t="s">
        <v>90</v>
      </c>
      <c r="G49" s="33"/>
      <c r="H49" s="7">
        <v>0.1</v>
      </c>
      <c r="I49" s="14"/>
    </row>
    <row r="50" spans="1:9" x14ac:dyDescent="0.3">
      <c r="A50" s="12" t="s">
        <v>6</v>
      </c>
      <c r="B50" s="31" t="s">
        <v>27</v>
      </c>
      <c r="C50" s="32"/>
      <c r="D50" s="11" t="s">
        <v>88</v>
      </c>
      <c r="E50" s="11" t="s">
        <v>93</v>
      </c>
      <c r="F50" s="11" t="s">
        <v>86</v>
      </c>
      <c r="G50" s="33"/>
      <c r="H50" s="7">
        <v>0.25</v>
      </c>
      <c r="I50" s="14"/>
    </row>
    <row r="51" spans="1:9" x14ac:dyDescent="0.3">
      <c r="A51" s="12" t="s">
        <v>6</v>
      </c>
      <c r="B51" s="11" t="s">
        <v>36</v>
      </c>
      <c r="C51" s="12"/>
      <c r="D51" s="11" t="s">
        <v>83</v>
      </c>
      <c r="E51" s="34"/>
      <c r="F51" s="11" t="s">
        <v>87</v>
      </c>
      <c r="G51" s="35"/>
      <c r="H51" s="7">
        <v>5.28</v>
      </c>
      <c r="I51" s="14"/>
    </row>
    <row r="52" spans="1:9" x14ac:dyDescent="0.3">
      <c r="A52" s="12" t="s">
        <v>6</v>
      </c>
      <c r="B52" s="11" t="s">
        <v>39</v>
      </c>
      <c r="C52" s="12"/>
      <c r="D52" s="11" t="s">
        <v>83</v>
      </c>
      <c r="E52" s="34"/>
      <c r="F52" s="11" t="s">
        <v>87</v>
      </c>
      <c r="G52" s="35"/>
      <c r="H52" s="7">
        <v>5.28</v>
      </c>
      <c r="I52" s="14"/>
    </row>
    <row r="53" spans="1:9" x14ac:dyDescent="0.3">
      <c r="A53" s="12" t="s">
        <v>6</v>
      </c>
      <c r="B53" s="11" t="s">
        <v>41</v>
      </c>
      <c r="C53" s="12"/>
      <c r="D53" s="11" t="s">
        <v>83</v>
      </c>
      <c r="E53" s="34"/>
      <c r="F53" s="11" t="s">
        <v>84</v>
      </c>
      <c r="G53" s="35"/>
      <c r="H53" s="7">
        <v>6</v>
      </c>
      <c r="I53" s="14"/>
    </row>
    <row r="54" spans="1:9" x14ac:dyDescent="0.3">
      <c r="A54" s="12" t="s">
        <v>6</v>
      </c>
      <c r="B54" s="48" t="s">
        <v>41</v>
      </c>
      <c r="C54" s="12"/>
      <c r="D54" s="11" t="s">
        <v>71</v>
      </c>
      <c r="E54" s="20" t="s">
        <v>95</v>
      </c>
      <c r="F54" s="11" t="s">
        <v>90</v>
      </c>
      <c r="G54" s="33"/>
      <c r="H54" s="7">
        <v>0.25</v>
      </c>
      <c r="I54" s="14"/>
    </row>
    <row r="55" spans="1:9" x14ac:dyDescent="0.3">
      <c r="A55" s="12" t="s">
        <v>6</v>
      </c>
      <c r="B55" s="48" t="s">
        <v>41</v>
      </c>
      <c r="C55" s="12"/>
      <c r="D55" s="11" t="s">
        <v>88</v>
      </c>
      <c r="E55" s="20" t="s">
        <v>103</v>
      </c>
      <c r="F55" s="11" t="s">
        <v>90</v>
      </c>
      <c r="G55" s="33"/>
      <c r="H55" s="7">
        <v>0.1</v>
      </c>
      <c r="I55" s="14"/>
    </row>
    <row r="56" spans="1:9" x14ac:dyDescent="0.3">
      <c r="A56" s="12" t="s">
        <v>6</v>
      </c>
      <c r="B56" s="48" t="s">
        <v>41</v>
      </c>
      <c r="C56" s="12"/>
      <c r="D56" s="11" t="s">
        <v>88</v>
      </c>
      <c r="E56" s="20" t="s">
        <v>104</v>
      </c>
      <c r="F56" s="11" t="s">
        <v>90</v>
      </c>
      <c r="G56" s="33"/>
      <c r="H56" s="7">
        <v>0.1</v>
      </c>
      <c r="I56" s="14"/>
    </row>
    <row r="57" spans="1:9" x14ac:dyDescent="0.3">
      <c r="A57" s="12" t="s">
        <v>6</v>
      </c>
      <c r="B57" s="11" t="s">
        <v>37</v>
      </c>
      <c r="C57" s="12"/>
      <c r="D57" s="11" t="s">
        <v>83</v>
      </c>
      <c r="E57" s="34"/>
      <c r="F57" s="11" t="s">
        <v>84</v>
      </c>
      <c r="G57" s="35"/>
      <c r="H57" s="7">
        <v>6</v>
      </c>
      <c r="I57" s="14"/>
    </row>
    <row r="58" spans="1:9" x14ac:dyDescent="0.3">
      <c r="A58" s="12" t="s">
        <v>6</v>
      </c>
      <c r="B58" s="12" t="s">
        <v>37</v>
      </c>
      <c r="C58" s="12"/>
      <c r="D58" s="11" t="s">
        <v>88</v>
      </c>
      <c r="E58" s="20" t="s">
        <v>103</v>
      </c>
      <c r="F58" s="11" t="s">
        <v>90</v>
      </c>
      <c r="G58" s="33"/>
      <c r="H58" s="7">
        <v>0.1</v>
      </c>
      <c r="I58" s="14"/>
    </row>
    <row r="59" spans="1:9" x14ac:dyDescent="0.3">
      <c r="A59" s="12" t="s">
        <v>6</v>
      </c>
      <c r="B59" s="12" t="s">
        <v>37</v>
      </c>
      <c r="C59" s="12"/>
      <c r="D59" s="11" t="s">
        <v>88</v>
      </c>
      <c r="E59" s="20" t="s">
        <v>104</v>
      </c>
      <c r="F59" s="11" t="s">
        <v>90</v>
      </c>
      <c r="G59" s="33"/>
      <c r="H59" s="7">
        <v>0.1</v>
      </c>
      <c r="I59" s="14"/>
    </row>
    <row r="60" spans="1:9" x14ac:dyDescent="0.3">
      <c r="A60" s="12" t="s">
        <v>6</v>
      </c>
      <c r="B60" s="11" t="s">
        <v>17</v>
      </c>
      <c r="C60" s="12"/>
      <c r="D60" s="11" t="s">
        <v>83</v>
      </c>
      <c r="E60" s="34"/>
      <c r="F60" s="11" t="s">
        <v>84</v>
      </c>
      <c r="G60" s="35"/>
      <c r="H60" s="7">
        <v>6</v>
      </c>
      <c r="I60" s="14"/>
    </row>
    <row r="61" spans="1:9" x14ac:dyDescent="0.3">
      <c r="A61" s="12" t="s">
        <v>6</v>
      </c>
      <c r="B61" s="12" t="s">
        <v>17</v>
      </c>
      <c r="C61" s="12"/>
      <c r="D61" s="11" t="s">
        <v>88</v>
      </c>
      <c r="E61" s="11" t="s">
        <v>105</v>
      </c>
      <c r="F61" s="11" t="s">
        <v>90</v>
      </c>
      <c r="G61" s="33"/>
      <c r="H61" s="7">
        <v>0.1</v>
      </c>
      <c r="I61" s="14"/>
    </row>
    <row r="62" spans="1:9" x14ac:dyDescent="0.3">
      <c r="A62" s="12" t="s">
        <v>6</v>
      </c>
      <c r="B62" s="11" t="s">
        <v>33</v>
      </c>
      <c r="C62" s="12"/>
      <c r="D62" s="11" t="s">
        <v>83</v>
      </c>
      <c r="E62" s="34"/>
      <c r="F62" s="11" t="s">
        <v>87</v>
      </c>
      <c r="G62" s="35"/>
      <c r="H62" s="7">
        <v>5.28</v>
      </c>
      <c r="I62" s="14"/>
    </row>
    <row r="63" spans="1:9" x14ac:dyDescent="0.3">
      <c r="A63" s="12" t="s">
        <v>6</v>
      </c>
      <c r="B63" s="12" t="s">
        <v>33</v>
      </c>
      <c r="C63" s="12"/>
      <c r="D63" s="11" t="s">
        <v>88</v>
      </c>
      <c r="E63" s="11" t="s">
        <v>99</v>
      </c>
      <c r="F63" s="11" t="s">
        <v>90</v>
      </c>
      <c r="G63" s="33"/>
      <c r="H63" s="7">
        <v>0.1</v>
      </c>
      <c r="I63" s="14"/>
    </row>
    <row r="64" spans="1:9" x14ac:dyDescent="0.3">
      <c r="A64" s="12" t="s">
        <v>6</v>
      </c>
      <c r="B64" s="12" t="s">
        <v>33</v>
      </c>
      <c r="C64" s="12"/>
      <c r="D64" s="11" t="s">
        <v>88</v>
      </c>
      <c r="E64" s="11" t="s">
        <v>89</v>
      </c>
      <c r="F64" s="11" t="s">
        <v>90</v>
      </c>
      <c r="G64" s="33"/>
      <c r="H64" s="7">
        <v>0.1</v>
      </c>
      <c r="I64" s="14"/>
    </row>
    <row r="65" spans="1:9" x14ac:dyDescent="0.3">
      <c r="A65" s="12" t="s">
        <v>6</v>
      </c>
      <c r="B65" s="11" t="s">
        <v>28</v>
      </c>
      <c r="C65" s="12"/>
      <c r="D65" s="11" t="s">
        <v>83</v>
      </c>
      <c r="E65" s="34"/>
      <c r="F65" s="11" t="s">
        <v>87</v>
      </c>
      <c r="G65" s="35"/>
      <c r="H65" s="7">
        <v>5.28</v>
      </c>
      <c r="I65" s="14"/>
    </row>
    <row r="66" spans="1:9" x14ac:dyDescent="0.3">
      <c r="A66" s="12" t="s">
        <v>6</v>
      </c>
      <c r="B66" s="12" t="s">
        <v>28</v>
      </c>
      <c r="C66" s="12"/>
      <c r="D66" s="11" t="s">
        <v>71</v>
      </c>
      <c r="E66" s="34" t="s">
        <v>106</v>
      </c>
      <c r="F66" s="11" t="s">
        <v>90</v>
      </c>
      <c r="G66" s="33"/>
      <c r="H66" s="7">
        <v>0.25</v>
      </c>
      <c r="I66" s="14"/>
    </row>
    <row r="67" spans="1:9" x14ac:dyDescent="0.3">
      <c r="A67" s="12" t="s">
        <v>6</v>
      </c>
      <c r="B67" s="12" t="s">
        <v>28</v>
      </c>
      <c r="C67" s="12"/>
      <c r="D67" s="11" t="s">
        <v>71</v>
      </c>
      <c r="E67" s="34" t="s">
        <v>85</v>
      </c>
      <c r="F67" s="11" t="s">
        <v>90</v>
      </c>
      <c r="G67" s="33"/>
      <c r="H67" s="7">
        <v>0.25</v>
      </c>
      <c r="I67" s="14"/>
    </row>
    <row r="68" spans="1:9" x14ac:dyDescent="0.3">
      <c r="A68" s="12" t="s">
        <v>6</v>
      </c>
      <c r="B68" s="12" t="s">
        <v>28</v>
      </c>
      <c r="C68" s="12"/>
      <c r="D68" s="11" t="s">
        <v>71</v>
      </c>
      <c r="E68" s="34" t="s">
        <v>85</v>
      </c>
      <c r="F68" s="11" t="s">
        <v>86</v>
      </c>
      <c r="G68" s="33"/>
      <c r="H68" s="7">
        <v>0.375</v>
      </c>
      <c r="I68" s="14"/>
    </row>
    <row r="69" spans="1:9" x14ac:dyDescent="0.3">
      <c r="A69" s="12" t="s">
        <v>6</v>
      </c>
      <c r="B69" s="12" t="s">
        <v>28</v>
      </c>
      <c r="C69" s="12"/>
      <c r="D69" s="11" t="s">
        <v>88</v>
      </c>
      <c r="E69" s="11" t="s">
        <v>99</v>
      </c>
      <c r="F69" s="11" t="s">
        <v>90</v>
      </c>
      <c r="G69" s="33"/>
      <c r="H69" s="7">
        <v>0.1</v>
      </c>
      <c r="I69" s="14"/>
    </row>
    <row r="70" spans="1:9" x14ac:dyDescent="0.3">
      <c r="A70" s="12" t="s">
        <v>6</v>
      </c>
      <c r="B70" s="12" t="s">
        <v>28</v>
      </c>
      <c r="C70" s="12"/>
      <c r="D70" s="11" t="s">
        <v>88</v>
      </c>
      <c r="E70" s="11" t="s">
        <v>107</v>
      </c>
      <c r="F70" s="11" t="s">
        <v>90</v>
      </c>
      <c r="G70" s="33"/>
      <c r="H70" s="7">
        <v>0.1</v>
      </c>
      <c r="I70" s="14"/>
    </row>
    <row r="71" spans="1:9" x14ac:dyDescent="0.3">
      <c r="A71" s="12" t="s">
        <v>6</v>
      </c>
      <c r="B71" s="12" t="s">
        <v>28</v>
      </c>
      <c r="C71" s="12"/>
      <c r="D71" s="11" t="s">
        <v>88</v>
      </c>
      <c r="E71" s="11" t="s">
        <v>89</v>
      </c>
      <c r="F71" s="11" t="s">
        <v>90</v>
      </c>
      <c r="G71" s="33"/>
      <c r="H71" s="7">
        <v>0.1</v>
      </c>
      <c r="I71" s="14"/>
    </row>
    <row r="72" spans="1:9" x14ac:dyDescent="0.3">
      <c r="A72" s="12" t="s">
        <v>6</v>
      </c>
      <c r="B72" s="12" t="s">
        <v>28</v>
      </c>
      <c r="C72" s="12"/>
      <c r="D72" s="11" t="s">
        <v>88</v>
      </c>
      <c r="E72" s="20" t="s">
        <v>101</v>
      </c>
      <c r="F72" s="11" t="s">
        <v>90</v>
      </c>
      <c r="G72" s="33"/>
      <c r="H72" s="7">
        <v>0.1</v>
      </c>
      <c r="I72" s="14"/>
    </row>
    <row r="73" spans="1:9" x14ac:dyDescent="0.3">
      <c r="A73" s="12" t="s">
        <v>6</v>
      </c>
      <c r="B73" s="11" t="s">
        <v>40</v>
      </c>
      <c r="C73" s="12"/>
      <c r="D73" s="11" t="s">
        <v>83</v>
      </c>
      <c r="E73" s="34"/>
      <c r="F73" s="11" t="s">
        <v>87</v>
      </c>
      <c r="G73" s="35"/>
      <c r="H73" s="7">
        <v>5.28</v>
      </c>
      <c r="I73" s="14"/>
    </row>
    <row r="74" spans="1:9" x14ac:dyDescent="0.3">
      <c r="A74" s="12" t="s">
        <v>6</v>
      </c>
      <c r="B74" s="12" t="s">
        <v>40</v>
      </c>
      <c r="C74" s="12"/>
      <c r="D74" s="11" t="s">
        <v>88</v>
      </c>
      <c r="E74" s="11" t="s">
        <v>89</v>
      </c>
      <c r="F74" s="11" t="s">
        <v>90</v>
      </c>
      <c r="G74" s="33"/>
      <c r="H74" s="7">
        <v>0.1</v>
      </c>
      <c r="I74" s="14"/>
    </row>
    <row r="75" spans="1:9" x14ac:dyDescent="0.3">
      <c r="A75" s="12" t="s">
        <v>6</v>
      </c>
      <c r="B75" s="11" t="s">
        <v>35</v>
      </c>
      <c r="C75" s="12"/>
      <c r="D75" s="11" t="s">
        <v>83</v>
      </c>
      <c r="E75" s="34"/>
      <c r="F75" s="11" t="s">
        <v>87</v>
      </c>
      <c r="G75" s="35"/>
      <c r="H75" s="7">
        <v>5.28</v>
      </c>
      <c r="I75" s="14"/>
    </row>
    <row r="76" spans="1:9" x14ac:dyDescent="0.3">
      <c r="A76" s="12" t="s">
        <v>6</v>
      </c>
      <c r="B76" s="11" t="s">
        <v>9</v>
      </c>
      <c r="C76" s="12"/>
      <c r="D76" s="11" t="s">
        <v>83</v>
      </c>
      <c r="E76" s="34"/>
      <c r="F76" s="11" t="s">
        <v>84</v>
      </c>
      <c r="G76" s="35"/>
      <c r="H76" s="7">
        <v>6</v>
      </c>
      <c r="I76" s="14"/>
    </row>
    <row r="77" spans="1:9" x14ac:dyDescent="0.3">
      <c r="A77" s="12" t="s">
        <v>6</v>
      </c>
      <c r="B77" s="49" t="s">
        <v>9</v>
      </c>
      <c r="C77" s="12"/>
      <c r="D77" s="11" t="s">
        <v>71</v>
      </c>
      <c r="E77" s="11" t="s">
        <v>85</v>
      </c>
      <c r="F77" s="11" t="s">
        <v>86</v>
      </c>
      <c r="G77" s="33"/>
      <c r="H77" s="7">
        <v>0.375</v>
      </c>
      <c r="I77" s="14"/>
    </row>
    <row r="78" spans="1:9" x14ac:dyDescent="0.3">
      <c r="A78" s="12" t="s">
        <v>6</v>
      </c>
      <c r="B78" s="49" t="s">
        <v>9</v>
      </c>
      <c r="C78" s="12"/>
      <c r="D78" s="11" t="s">
        <v>88</v>
      </c>
      <c r="E78" s="11" t="s">
        <v>99</v>
      </c>
      <c r="F78" s="11" t="s">
        <v>90</v>
      </c>
      <c r="G78" s="33"/>
      <c r="H78" s="7">
        <v>0.1</v>
      </c>
      <c r="I78" s="14"/>
    </row>
    <row r="79" spans="1:9" x14ac:dyDescent="0.3">
      <c r="A79" s="12" t="s">
        <v>6</v>
      </c>
      <c r="B79" s="49" t="s">
        <v>9</v>
      </c>
      <c r="C79" s="12"/>
      <c r="D79" s="11" t="s">
        <v>88</v>
      </c>
      <c r="E79" s="11" t="s">
        <v>89</v>
      </c>
      <c r="F79" s="11" t="s">
        <v>90</v>
      </c>
      <c r="G79" s="33"/>
      <c r="H79" s="7">
        <v>0.1</v>
      </c>
      <c r="I79" s="14"/>
    </row>
    <row r="80" spans="1:9" x14ac:dyDescent="0.3">
      <c r="A80" s="12" t="s">
        <v>6</v>
      </c>
      <c r="B80" s="49" t="s">
        <v>9</v>
      </c>
      <c r="C80" s="12"/>
      <c r="D80" s="11" t="s">
        <v>88</v>
      </c>
      <c r="E80" s="11" t="s">
        <v>108</v>
      </c>
      <c r="F80" s="11" t="s">
        <v>90</v>
      </c>
      <c r="G80" s="33"/>
      <c r="H80" s="7">
        <v>0.1</v>
      </c>
      <c r="I80" s="14"/>
    </row>
    <row r="81" spans="1:9" x14ac:dyDescent="0.3">
      <c r="A81" s="12" t="s">
        <v>6</v>
      </c>
      <c r="B81" s="11" t="s">
        <v>30</v>
      </c>
      <c r="C81" s="12"/>
      <c r="D81" s="11" t="s">
        <v>83</v>
      </c>
      <c r="E81" s="34"/>
      <c r="F81" s="11" t="s">
        <v>84</v>
      </c>
      <c r="G81" s="35"/>
      <c r="H81" s="7">
        <v>6</v>
      </c>
      <c r="I81" s="14"/>
    </row>
    <row r="82" spans="1:9" x14ac:dyDescent="0.3">
      <c r="A82" s="12" t="s">
        <v>6</v>
      </c>
      <c r="B82" s="11" t="s">
        <v>30</v>
      </c>
      <c r="C82" s="12"/>
      <c r="D82" s="11" t="s">
        <v>71</v>
      </c>
      <c r="E82" s="34" t="s">
        <v>85</v>
      </c>
      <c r="F82" s="11" t="s">
        <v>86</v>
      </c>
      <c r="G82" s="35"/>
      <c r="H82" s="7">
        <v>0.375</v>
      </c>
      <c r="I82" s="14"/>
    </row>
    <row r="83" spans="1:9" x14ac:dyDescent="0.3">
      <c r="A83" s="12" t="s">
        <v>6</v>
      </c>
      <c r="B83" s="11" t="s">
        <v>30</v>
      </c>
      <c r="C83" s="12"/>
      <c r="D83" s="11" t="s">
        <v>88</v>
      </c>
      <c r="E83" s="11" t="s">
        <v>89</v>
      </c>
      <c r="F83" s="11" t="s">
        <v>90</v>
      </c>
      <c r="G83" s="33"/>
      <c r="H83" s="7">
        <v>0.1</v>
      </c>
      <c r="I83" s="14"/>
    </row>
    <row r="84" spans="1:9" x14ac:dyDescent="0.3">
      <c r="A84" s="12" t="s">
        <v>6</v>
      </c>
      <c r="B84" s="11" t="s">
        <v>30</v>
      </c>
      <c r="C84" s="12"/>
      <c r="D84" s="11" t="s">
        <v>88</v>
      </c>
      <c r="E84" s="11" t="s">
        <v>109</v>
      </c>
      <c r="F84" s="11" t="s">
        <v>90</v>
      </c>
      <c r="G84" s="33"/>
      <c r="H84" s="7">
        <v>0.1</v>
      </c>
      <c r="I84" s="14"/>
    </row>
    <row r="85" spans="1:9" x14ac:dyDescent="0.3">
      <c r="A85" s="12" t="s">
        <v>6</v>
      </c>
      <c r="B85" s="11" t="s">
        <v>13</v>
      </c>
      <c r="C85" s="12"/>
      <c r="D85" s="11" t="s">
        <v>83</v>
      </c>
      <c r="E85" s="34"/>
      <c r="F85" s="11" t="s">
        <v>87</v>
      </c>
      <c r="G85" s="35"/>
      <c r="H85" s="7">
        <v>5.28</v>
      </c>
      <c r="I85" s="14"/>
    </row>
    <row r="86" spans="1:9" x14ac:dyDescent="0.3">
      <c r="A86" s="12" t="s">
        <v>6</v>
      </c>
      <c r="B86" s="11" t="s">
        <v>32</v>
      </c>
      <c r="C86" s="12"/>
      <c r="D86" s="11" t="s">
        <v>83</v>
      </c>
      <c r="E86" s="34"/>
      <c r="F86" s="11" t="s">
        <v>87</v>
      </c>
      <c r="G86" s="35"/>
      <c r="H86" s="7">
        <v>5.28</v>
      </c>
      <c r="I86" s="14"/>
    </row>
    <row r="87" spans="1:9" x14ac:dyDescent="0.3">
      <c r="A87" s="12" t="s">
        <v>6</v>
      </c>
      <c r="B87" s="12" t="s">
        <v>32</v>
      </c>
      <c r="C87" s="12"/>
      <c r="D87" s="11" t="s">
        <v>71</v>
      </c>
      <c r="E87" s="34" t="s">
        <v>85</v>
      </c>
      <c r="F87" s="11" t="s">
        <v>86</v>
      </c>
      <c r="G87" s="35"/>
      <c r="H87" s="7">
        <v>0.375</v>
      </c>
      <c r="I87" s="14"/>
    </row>
    <row r="88" spans="1:9" x14ac:dyDescent="0.3">
      <c r="A88" s="12" t="s">
        <v>6</v>
      </c>
      <c r="B88" s="11" t="s">
        <v>42</v>
      </c>
      <c r="C88" s="12"/>
      <c r="D88" s="11" t="s">
        <v>83</v>
      </c>
      <c r="E88" s="34"/>
      <c r="F88" s="11" t="s">
        <v>84</v>
      </c>
      <c r="G88" s="35"/>
      <c r="H88" s="7">
        <v>6</v>
      </c>
      <c r="I88" s="14"/>
    </row>
    <row r="89" spans="1:9" x14ac:dyDescent="0.3">
      <c r="A89" s="12" t="s">
        <v>6</v>
      </c>
      <c r="B89" s="12" t="s">
        <v>42</v>
      </c>
      <c r="C89" s="12"/>
      <c r="D89" s="11" t="s">
        <v>71</v>
      </c>
      <c r="E89" s="11" t="s">
        <v>95</v>
      </c>
      <c r="F89" s="11" t="s">
        <v>90</v>
      </c>
      <c r="G89" s="33"/>
      <c r="H89" s="7">
        <v>0.25</v>
      </c>
      <c r="I89" s="14"/>
    </row>
    <row r="90" spans="1:9" x14ac:dyDescent="0.3">
      <c r="A90" s="12" t="s">
        <v>6</v>
      </c>
      <c r="B90" s="11" t="s">
        <v>42</v>
      </c>
      <c r="C90" s="12"/>
      <c r="D90" s="11" t="s">
        <v>88</v>
      </c>
      <c r="E90" s="11" t="s">
        <v>98</v>
      </c>
      <c r="F90" s="11" t="s">
        <v>90</v>
      </c>
      <c r="G90" s="33"/>
      <c r="H90" s="7">
        <v>0.1</v>
      </c>
      <c r="I90" s="14"/>
    </row>
    <row r="91" spans="1:9" x14ac:dyDescent="0.3">
      <c r="A91" s="12" t="s">
        <v>6</v>
      </c>
      <c r="B91" s="30"/>
      <c r="C91" s="12"/>
      <c r="D91" s="11" t="s">
        <v>110</v>
      </c>
      <c r="E91" s="11" t="s">
        <v>111</v>
      </c>
      <c r="F91" s="11" t="s">
        <v>87</v>
      </c>
      <c r="G91" s="33" t="s">
        <v>112</v>
      </c>
      <c r="H91" s="7">
        <v>0.5</v>
      </c>
      <c r="I91" s="14"/>
    </row>
    <row r="92" spans="1:9" x14ac:dyDescent="0.3">
      <c r="A92" s="12" t="s">
        <v>6</v>
      </c>
      <c r="B92" s="30"/>
      <c r="C92" s="12"/>
      <c r="D92" s="11" t="s">
        <v>110</v>
      </c>
      <c r="E92" s="11" t="s">
        <v>111</v>
      </c>
      <c r="F92" s="11" t="s">
        <v>87</v>
      </c>
      <c r="G92" s="33" t="s">
        <v>113</v>
      </c>
      <c r="H92" s="7">
        <v>0.5</v>
      </c>
      <c r="I92" s="14"/>
    </row>
    <row r="93" spans="1:9" x14ac:dyDescent="0.3">
      <c r="A93" s="29"/>
      <c r="B93" s="29"/>
      <c r="G93" s="3"/>
    </row>
  </sheetData>
  <sortState xmlns:xlrd2="http://schemas.microsoft.com/office/spreadsheetml/2017/richdata2" ref="A2:H93">
    <sortCondition ref="B2:B93"/>
    <sortCondition ref="D2:D93"/>
    <sortCondition ref="E2:E93"/>
  </sortState>
  <phoneticPr fontId="13" type="noConversion"/>
  <dataValidations count="2">
    <dataValidation allowBlank="1" showInputMessage="1" showErrorMessage="1" sqref="D1" xr:uid="{00000000-0002-0000-0200-000000000000}"/>
    <dataValidation type="list" allowBlank="1" showInputMessage="1" showErrorMessage="1" sqref="D11 D12 D13 D27 D28 D32 D33 D34 D38 D39 D40 D43 D53 D54 D77 D87 D2:D10 D14:D19 D20:D26 D29:D31 D35:D37 D41:D42 D44:D48 D49:D52 D55:D58 D59:D61 D62:D63 D64:D66 D67:D74 D75:D76 D78:D82 D83:D86 D88:D89 D90:D92 D93:D1048576" xr:uid="{00000000-0002-0000-0200-000001000000}">
      <formula1>"基本评定分,集体评定等级分,社会责任记实分,荣誉称号加分,违纪违规扣分"</formula1>
    </dataValidation>
  </dataValidations>
  <pageMargins left="0.75" right="0.75" top="1" bottom="1" header="0.5" footer="0.5"/>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37"/>
  <sheetViews>
    <sheetView workbookViewId="0">
      <selection activeCell="K23" sqref="K23"/>
    </sheetView>
  </sheetViews>
  <sheetFormatPr defaultColWidth="9.19921875" defaultRowHeight="13.5" x14ac:dyDescent="0.3"/>
  <cols>
    <col min="1" max="1" width="24.59765625" style="17" customWidth="1"/>
    <col min="2" max="2" width="14.06640625" style="24" customWidth="1"/>
    <col min="3" max="3" width="7.53125" style="24" customWidth="1"/>
    <col min="4" max="4" width="15.06640625" style="25" customWidth="1"/>
    <col min="5" max="16384" width="9.19921875" style="26"/>
  </cols>
  <sheetData>
    <row r="1" spans="1:4" x14ac:dyDescent="0.3">
      <c r="A1" s="4" t="s">
        <v>0</v>
      </c>
      <c r="B1" s="27" t="s">
        <v>1</v>
      </c>
      <c r="C1" s="27" t="s">
        <v>2</v>
      </c>
      <c r="D1" s="28" t="s">
        <v>114</v>
      </c>
    </row>
    <row r="2" spans="1:4" x14ac:dyDescent="0.3">
      <c r="A2" s="5" t="s">
        <v>6</v>
      </c>
      <c r="B2" s="11" t="s">
        <v>7</v>
      </c>
      <c r="C2" s="4"/>
      <c r="D2" s="76">
        <v>3.5710000000000002</v>
      </c>
    </row>
    <row r="3" spans="1:4" x14ac:dyDescent="0.3">
      <c r="A3" s="5" t="s">
        <v>6</v>
      </c>
      <c r="B3" s="11" t="s">
        <v>8</v>
      </c>
      <c r="C3" s="4"/>
      <c r="D3" s="76">
        <v>4.2140000000000004</v>
      </c>
    </row>
    <row r="4" spans="1:4" x14ac:dyDescent="0.3">
      <c r="A4" s="5" t="s">
        <v>6</v>
      </c>
      <c r="B4" s="11" t="s">
        <v>9</v>
      </c>
      <c r="C4" s="4"/>
      <c r="D4" s="76">
        <v>4.0599999999999996</v>
      </c>
    </row>
    <row r="5" spans="1:4" x14ac:dyDescent="0.3">
      <c r="A5" s="5" t="s">
        <v>6</v>
      </c>
      <c r="B5" s="11" t="s">
        <v>10</v>
      </c>
      <c r="C5" s="4"/>
      <c r="D5" s="76">
        <v>3.7690000000000001</v>
      </c>
    </row>
    <row r="6" spans="1:4" x14ac:dyDescent="0.3">
      <c r="A6" s="5" t="s">
        <v>6</v>
      </c>
      <c r="B6" s="11" t="s">
        <v>11</v>
      </c>
      <c r="C6" s="4"/>
      <c r="D6" s="76">
        <v>4.1509999999999998</v>
      </c>
    </row>
    <row r="7" spans="1:4" x14ac:dyDescent="0.3">
      <c r="A7" s="5" t="s">
        <v>6</v>
      </c>
      <c r="B7" s="11" t="s">
        <v>12</v>
      </c>
      <c r="C7" s="4"/>
      <c r="D7" s="76">
        <v>3.9740000000000002</v>
      </c>
    </row>
    <row r="8" spans="1:4" x14ac:dyDescent="0.3">
      <c r="A8" s="5" t="s">
        <v>6</v>
      </c>
      <c r="B8" s="11" t="s">
        <v>13</v>
      </c>
      <c r="C8" s="4"/>
      <c r="D8" s="76">
        <v>3.6040000000000001</v>
      </c>
    </row>
    <row r="9" spans="1:4" x14ac:dyDescent="0.3">
      <c r="A9" s="5" t="s">
        <v>6</v>
      </c>
      <c r="B9" s="11" t="s">
        <v>14</v>
      </c>
      <c r="C9" s="4"/>
      <c r="D9" s="76">
        <v>4.3719999999999999</v>
      </c>
    </row>
    <row r="10" spans="1:4" x14ac:dyDescent="0.3">
      <c r="A10" s="5" t="s">
        <v>6</v>
      </c>
      <c r="B10" s="11" t="s">
        <v>15</v>
      </c>
      <c r="C10" s="4"/>
      <c r="D10" s="76">
        <v>4.0449999999999999</v>
      </c>
    </row>
    <row r="11" spans="1:4" x14ac:dyDescent="0.3">
      <c r="A11" s="5" t="s">
        <v>6</v>
      </c>
      <c r="B11" s="11" t="s">
        <v>16</v>
      </c>
      <c r="C11" s="4"/>
      <c r="D11" s="76">
        <v>3.8610000000000002</v>
      </c>
    </row>
    <row r="12" spans="1:4" x14ac:dyDescent="0.3">
      <c r="A12" s="5" t="s">
        <v>6</v>
      </c>
      <c r="B12" s="11" t="s">
        <v>17</v>
      </c>
      <c r="C12" s="4"/>
      <c r="D12" s="76">
        <v>3.7839999999999998</v>
      </c>
    </row>
    <row r="13" spans="1:4" x14ac:dyDescent="0.3">
      <c r="A13" s="5" t="s">
        <v>6</v>
      </c>
      <c r="B13" s="11" t="s">
        <v>18</v>
      </c>
      <c r="C13" s="4"/>
      <c r="D13" s="76">
        <v>3.766</v>
      </c>
    </row>
    <row r="14" spans="1:4" x14ac:dyDescent="0.3">
      <c r="A14" s="5" t="s">
        <v>6</v>
      </c>
      <c r="B14" s="11" t="s">
        <v>19</v>
      </c>
      <c r="C14" s="4"/>
      <c r="D14" s="76">
        <v>3.7650000000000001</v>
      </c>
    </row>
    <row r="15" spans="1:4" x14ac:dyDescent="0.3">
      <c r="A15" s="5" t="s">
        <v>6</v>
      </c>
      <c r="B15" s="11" t="s">
        <v>20</v>
      </c>
      <c r="C15" s="4"/>
      <c r="D15" s="76">
        <v>3.6669999999999998</v>
      </c>
    </row>
    <row r="16" spans="1:4" x14ac:dyDescent="0.3">
      <c r="A16" s="5" t="s">
        <v>6</v>
      </c>
      <c r="B16" s="11" t="s">
        <v>22</v>
      </c>
      <c r="C16" s="4"/>
      <c r="D16" s="76">
        <v>3.6019999999999999</v>
      </c>
    </row>
    <row r="17" spans="1:4" x14ac:dyDescent="0.3">
      <c r="A17" s="5" t="s">
        <v>6</v>
      </c>
      <c r="B17" s="11" t="s">
        <v>21</v>
      </c>
      <c r="C17" s="4"/>
      <c r="D17" s="76">
        <v>3.661</v>
      </c>
    </row>
    <row r="18" spans="1:4" x14ac:dyDescent="0.3">
      <c r="A18" s="5" t="s">
        <v>6</v>
      </c>
      <c r="B18" s="11" t="s">
        <v>23</v>
      </c>
      <c r="C18" s="4"/>
      <c r="D18" s="76">
        <v>3.444</v>
      </c>
    </row>
    <row r="19" spans="1:4" x14ac:dyDescent="0.3">
      <c r="A19" s="5" t="s">
        <v>6</v>
      </c>
      <c r="B19" s="11" t="s">
        <v>24</v>
      </c>
      <c r="C19" s="4"/>
      <c r="D19" s="76">
        <v>3.532</v>
      </c>
    </row>
    <row r="20" spans="1:4" x14ac:dyDescent="0.3">
      <c r="A20" s="5" t="s">
        <v>6</v>
      </c>
      <c r="B20" s="11" t="s">
        <v>25</v>
      </c>
      <c r="C20" s="4"/>
      <c r="D20" s="76">
        <v>3.367</v>
      </c>
    </row>
    <row r="21" spans="1:4" x14ac:dyDescent="0.3">
      <c r="A21" s="5" t="s">
        <v>6</v>
      </c>
      <c r="B21" s="11" t="s">
        <v>26</v>
      </c>
      <c r="C21" s="4"/>
      <c r="D21" s="76">
        <v>2.9390000000000001</v>
      </c>
    </row>
    <row r="22" spans="1:4" x14ac:dyDescent="0.3">
      <c r="A22" s="5" t="s">
        <v>6</v>
      </c>
      <c r="B22" s="11" t="s">
        <v>27</v>
      </c>
      <c r="C22" s="4"/>
      <c r="D22" s="76">
        <v>4.28</v>
      </c>
    </row>
    <row r="23" spans="1:4" x14ac:dyDescent="0.3">
      <c r="A23" s="5" t="s">
        <v>6</v>
      </c>
      <c r="B23" s="11" t="s">
        <v>28</v>
      </c>
      <c r="C23" s="4"/>
      <c r="D23" s="76">
        <v>4.1980000000000004</v>
      </c>
    </row>
    <row r="24" spans="1:4" x14ac:dyDescent="0.3">
      <c r="A24" s="5" t="s">
        <v>6</v>
      </c>
      <c r="B24" s="11" t="s">
        <v>29</v>
      </c>
      <c r="C24" s="4"/>
      <c r="D24" s="76">
        <v>4.1369999999999996</v>
      </c>
    </row>
    <row r="25" spans="1:4" x14ac:dyDescent="0.3">
      <c r="A25" s="5" t="s">
        <v>6</v>
      </c>
      <c r="B25" s="11" t="s">
        <v>30</v>
      </c>
      <c r="C25" s="4"/>
      <c r="D25" s="76">
        <v>4.0220000000000002</v>
      </c>
    </row>
    <row r="26" spans="1:4" x14ac:dyDescent="0.3">
      <c r="A26" s="5" t="s">
        <v>6</v>
      </c>
      <c r="B26" s="11" t="s">
        <v>31</v>
      </c>
      <c r="C26" s="4"/>
      <c r="D26" s="76">
        <v>3.9790000000000001</v>
      </c>
    </row>
    <row r="27" spans="1:4" x14ac:dyDescent="0.3">
      <c r="A27" s="5" t="s">
        <v>6</v>
      </c>
      <c r="B27" s="11" t="s">
        <v>32</v>
      </c>
      <c r="C27" s="4"/>
      <c r="D27" s="76">
        <v>3.8639999999999999</v>
      </c>
    </row>
    <row r="28" spans="1:4" x14ac:dyDescent="0.3">
      <c r="A28" s="5" t="s">
        <v>6</v>
      </c>
      <c r="B28" s="11" t="s">
        <v>34</v>
      </c>
      <c r="C28" s="4"/>
      <c r="D28" s="76">
        <v>3.653</v>
      </c>
    </row>
    <row r="29" spans="1:4" x14ac:dyDescent="0.3">
      <c r="A29" s="5" t="s">
        <v>6</v>
      </c>
      <c r="B29" s="11" t="s">
        <v>33</v>
      </c>
      <c r="C29" s="4"/>
      <c r="D29" s="76">
        <v>3.7330000000000001</v>
      </c>
    </row>
    <row r="30" spans="1:4" x14ac:dyDescent="0.3">
      <c r="A30" s="5" t="s">
        <v>6</v>
      </c>
      <c r="B30" s="11" t="s">
        <v>35</v>
      </c>
      <c r="C30" s="4"/>
      <c r="D30" s="76">
        <v>3.5830000000000002</v>
      </c>
    </row>
    <row r="31" spans="1:4" x14ac:dyDescent="0.3">
      <c r="A31" s="5" t="s">
        <v>6</v>
      </c>
      <c r="B31" s="11" t="s">
        <v>36</v>
      </c>
      <c r="C31" s="4"/>
      <c r="D31" s="76">
        <v>3.629</v>
      </c>
    </row>
    <row r="32" spans="1:4" x14ac:dyDescent="0.3">
      <c r="A32" s="5" t="s">
        <v>6</v>
      </c>
      <c r="B32" s="11" t="s">
        <v>37</v>
      </c>
      <c r="C32" s="4"/>
      <c r="D32" s="76">
        <v>3.5110000000000001</v>
      </c>
    </row>
    <row r="33" spans="1:4" x14ac:dyDescent="0.3">
      <c r="A33" s="5" t="s">
        <v>6</v>
      </c>
      <c r="B33" s="11" t="s">
        <v>38</v>
      </c>
      <c r="C33" s="4"/>
      <c r="D33" s="76">
        <v>3.3650000000000002</v>
      </c>
    </row>
    <row r="34" spans="1:4" x14ac:dyDescent="0.3">
      <c r="A34" s="5" t="s">
        <v>6</v>
      </c>
      <c r="B34" s="11" t="s">
        <v>39</v>
      </c>
      <c r="C34" s="4"/>
      <c r="D34" s="76">
        <v>2.702</v>
      </c>
    </row>
    <row r="35" spans="1:4" x14ac:dyDescent="0.3">
      <c r="A35" s="5" t="s">
        <v>6</v>
      </c>
      <c r="B35" s="11" t="s">
        <v>40</v>
      </c>
      <c r="C35" s="4"/>
      <c r="D35" s="76">
        <v>3.573</v>
      </c>
    </row>
    <row r="36" spans="1:4" x14ac:dyDescent="0.3">
      <c r="A36" s="5" t="s">
        <v>6</v>
      </c>
      <c r="B36" s="11" t="s">
        <v>41</v>
      </c>
      <c r="C36" s="4"/>
      <c r="D36" s="76">
        <v>4.0869999999999997</v>
      </c>
    </row>
    <row r="37" spans="1:4" x14ac:dyDescent="0.3">
      <c r="A37" s="5" t="s">
        <v>6</v>
      </c>
      <c r="B37" s="11" t="s">
        <v>42</v>
      </c>
      <c r="C37" s="4"/>
      <c r="D37" s="76">
        <v>4.0030000000000001</v>
      </c>
    </row>
  </sheetData>
  <phoneticPr fontId="13" type="noConversion"/>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64"/>
  <sheetViews>
    <sheetView topLeftCell="A136" zoomScale="106" zoomScaleNormal="106" workbookViewId="0">
      <selection activeCell="J16" sqref="J16"/>
    </sheetView>
  </sheetViews>
  <sheetFormatPr defaultColWidth="9.19921875" defaultRowHeight="13.5" x14ac:dyDescent="0.3"/>
  <cols>
    <col min="1" max="1" width="25.59765625" style="9" customWidth="1"/>
    <col min="2" max="2" width="14.06640625" style="16" customWidth="1"/>
    <col min="3" max="3" width="7" style="9" customWidth="1"/>
    <col min="4" max="4" width="17.59765625" style="1" customWidth="1"/>
    <col min="5" max="5" width="35" style="16" customWidth="1"/>
    <col min="6" max="6" width="9.19921875" style="17" customWidth="1"/>
    <col min="7" max="8" width="8.06640625" style="1" customWidth="1"/>
    <col min="9" max="9" width="6" style="1" customWidth="1"/>
    <col min="10" max="10" width="8" style="2" customWidth="1"/>
    <col min="11" max="11" width="15.06640625" style="2" customWidth="1"/>
    <col min="12" max="12" width="8.59765625" style="2" customWidth="1"/>
    <col min="13" max="13" width="129.06640625" customWidth="1"/>
  </cols>
  <sheetData>
    <row r="1" spans="1:13" x14ac:dyDescent="0.3">
      <c r="A1" s="11" t="s">
        <v>0</v>
      </c>
      <c r="B1" s="18" t="s">
        <v>1</v>
      </c>
      <c r="C1" s="11" t="s">
        <v>2</v>
      </c>
      <c r="D1" s="4" t="s">
        <v>78</v>
      </c>
      <c r="E1" s="18" t="s">
        <v>79</v>
      </c>
      <c r="F1" s="4" t="s">
        <v>80</v>
      </c>
      <c r="G1" s="4" t="s">
        <v>81</v>
      </c>
      <c r="H1" s="4" t="s">
        <v>115</v>
      </c>
      <c r="I1" s="4" t="s">
        <v>116</v>
      </c>
      <c r="J1" s="7" t="s">
        <v>82</v>
      </c>
      <c r="K1" s="7" t="s">
        <v>117</v>
      </c>
      <c r="L1" s="7" t="s">
        <v>77</v>
      </c>
      <c r="M1" s="22"/>
    </row>
    <row r="2" spans="1:13" x14ac:dyDescent="0.3">
      <c r="A2" s="12" t="s">
        <v>6</v>
      </c>
      <c r="B2" s="11" t="s">
        <v>14</v>
      </c>
      <c r="C2" s="11"/>
      <c r="D2" s="4" t="s">
        <v>118</v>
      </c>
      <c r="E2" s="11" t="s">
        <v>119</v>
      </c>
      <c r="F2" s="4"/>
      <c r="G2" s="4" t="s">
        <v>112</v>
      </c>
      <c r="H2" s="4"/>
      <c r="I2" s="4"/>
      <c r="J2" s="7">
        <v>91.2</v>
      </c>
      <c r="K2" s="7"/>
      <c r="L2" s="7"/>
      <c r="M2" s="23"/>
    </row>
    <row r="3" spans="1:13" x14ac:dyDescent="0.3">
      <c r="A3" s="12" t="s">
        <v>6</v>
      </c>
      <c r="B3" s="11" t="s">
        <v>14</v>
      </c>
      <c r="C3" s="11"/>
      <c r="D3" s="4" t="s">
        <v>118</v>
      </c>
      <c r="E3" s="11" t="s">
        <v>119</v>
      </c>
      <c r="F3" s="4"/>
      <c r="G3" s="4" t="s">
        <v>113</v>
      </c>
      <c r="H3" s="4"/>
      <c r="I3" s="4"/>
      <c r="J3" s="7">
        <v>95</v>
      </c>
      <c r="K3" s="7"/>
      <c r="L3" s="7"/>
      <c r="M3" s="23"/>
    </row>
    <row r="4" spans="1:13" x14ac:dyDescent="0.3">
      <c r="A4" s="12" t="s">
        <v>6</v>
      </c>
      <c r="B4" s="11" t="s">
        <v>14</v>
      </c>
      <c r="C4" s="11"/>
      <c r="D4" s="4" t="s">
        <v>120</v>
      </c>
      <c r="E4" s="18" t="s">
        <v>121</v>
      </c>
      <c r="F4" s="4"/>
      <c r="G4" s="4" t="s">
        <v>112</v>
      </c>
      <c r="H4" s="4"/>
      <c r="I4" s="4"/>
      <c r="J4" s="21">
        <v>100</v>
      </c>
      <c r="K4" s="7"/>
      <c r="L4" s="7">
        <f>IF(J4&lt;60,0,IF(J4&gt;=100,0.5,(J4*0.05-2)/8))</f>
        <v>0.5</v>
      </c>
      <c r="M4" s="23"/>
    </row>
    <row r="5" spans="1:13" x14ac:dyDescent="0.3">
      <c r="A5" s="12" t="s">
        <v>6</v>
      </c>
      <c r="B5" s="11" t="s">
        <v>14</v>
      </c>
      <c r="C5" s="11"/>
      <c r="D5" s="4" t="s">
        <v>120</v>
      </c>
      <c r="E5" s="18" t="s">
        <v>121</v>
      </c>
      <c r="F5" s="4"/>
      <c r="G5" s="4" t="s">
        <v>113</v>
      </c>
      <c r="H5" s="4"/>
      <c r="I5" s="4"/>
      <c r="J5" s="7">
        <v>100</v>
      </c>
      <c r="K5" s="7"/>
      <c r="L5" s="7">
        <f>IF(J5&lt;60,0,IF(J5&gt;=100,0.5,(J5*0.05-2)/8))</f>
        <v>0.5</v>
      </c>
      <c r="M5" s="23"/>
    </row>
    <row r="6" spans="1:13" x14ac:dyDescent="0.3">
      <c r="A6" s="12" t="s">
        <v>6</v>
      </c>
      <c r="B6" s="11" t="s">
        <v>24</v>
      </c>
      <c r="C6" s="11"/>
      <c r="D6" s="4" t="s">
        <v>118</v>
      </c>
      <c r="E6" s="11" t="s">
        <v>119</v>
      </c>
      <c r="F6" s="4"/>
      <c r="G6" s="4" t="s">
        <v>112</v>
      </c>
      <c r="H6" s="4"/>
      <c r="I6" s="4"/>
      <c r="J6" s="7">
        <v>61.4</v>
      </c>
      <c r="K6" s="7"/>
      <c r="L6" s="7"/>
      <c r="M6" s="23"/>
    </row>
    <row r="7" spans="1:13" x14ac:dyDescent="0.3">
      <c r="A7" s="12" t="s">
        <v>6</v>
      </c>
      <c r="B7" s="11" t="s">
        <v>24</v>
      </c>
      <c r="C7" s="11"/>
      <c r="D7" s="4" t="s">
        <v>118</v>
      </c>
      <c r="E7" s="11" t="s">
        <v>119</v>
      </c>
      <c r="F7" s="4"/>
      <c r="G7" s="4" t="s">
        <v>113</v>
      </c>
      <c r="H7" s="4"/>
      <c r="I7" s="4"/>
      <c r="J7" s="7">
        <v>50</v>
      </c>
      <c r="K7" s="7"/>
      <c r="L7" s="7"/>
      <c r="M7" s="23"/>
    </row>
    <row r="8" spans="1:13" x14ac:dyDescent="0.3">
      <c r="A8" s="12" t="s">
        <v>6</v>
      </c>
      <c r="B8" s="11" t="s">
        <v>24</v>
      </c>
      <c r="C8" s="11"/>
      <c r="D8" s="4" t="s">
        <v>120</v>
      </c>
      <c r="E8" s="18" t="s">
        <v>121</v>
      </c>
      <c r="F8" s="4"/>
      <c r="G8" s="4" t="s">
        <v>112</v>
      </c>
      <c r="H8" s="4"/>
      <c r="I8" s="4"/>
      <c r="J8" s="21">
        <v>0</v>
      </c>
      <c r="K8" s="7"/>
      <c r="L8" s="7">
        <f>IF(J8&lt;60,0,IF(J8&gt;=100,0.5,(J8*0.05-2)/8))</f>
        <v>0</v>
      </c>
      <c r="M8" s="23"/>
    </row>
    <row r="9" spans="1:13" x14ac:dyDescent="0.3">
      <c r="A9" s="12" t="s">
        <v>6</v>
      </c>
      <c r="B9" s="11" t="s">
        <v>24</v>
      </c>
      <c r="C9" s="11"/>
      <c r="D9" s="4" t="s">
        <v>120</v>
      </c>
      <c r="E9" s="18" t="s">
        <v>121</v>
      </c>
      <c r="F9" s="4"/>
      <c r="G9" s="4" t="s">
        <v>113</v>
      </c>
      <c r="H9" s="4"/>
      <c r="I9" s="4"/>
      <c r="J9" s="7">
        <v>0</v>
      </c>
      <c r="K9" s="7"/>
      <c r="L9" s="7">
        <f>IF(J9&lt;60,0,IF(J9&gt;=100,0.5,(J9*0.05-2)/8))</f>
        <v>0</v>
      </c>
      <c r="M9" s="23"/>
    </row>
    <row r="10" spans="1:13" x14ac:dyDescent="0.3">
      <c r="A10" s="12" t="s">
        <v>6</v>
      </c>
      <c r="B10" s="52" t="s">
        <v>24</v>
      </c>
      <c r="C10" s="11"/>
      <c r="D10" s="4" t="s">
        <v>122</v>
      </c>
      <c r="E10" s="20" t="s">
        <v>123</v>
      </c>
      <c r="F10" s="4" t="s">
        <v>124</v>
      </c>
      <c r="G10" s="4"/>
      <c r="H10" s="4" t="s">
        <v>125</v>
      </c>
      <c r="I10" s="4" t="s">
        <v>126</v>
      </c>
      <c r="J10" s="7">
        <v>2</v>
      </c>
      <c r="K10" s="7">
        <v>0.5</v>
      </c>
      <c r="L10" s="7">
        <f>J10*K10</f>
        <v>1</v>
      </c>
      <c r="M10" s="23"/>
    </row>
    <row r="11" spans="1:13" x14ac:dyDescent="0.3">
      <c r="A11" s="12" t="s">
        <v>6</v>
      </c>
      <c r="B11" s="11" t="s">
        <v>29</v>
      </c>
      <c r="C11" s="11"/>
      <c r="D11" s="4" t="s">
        <v>118</v>
      </c>
      <c r="E11" s="11" t="s">
        <v>119</v>
      </c>
      <c r="F11" s="4"/>
      <c r="G11" s="4" t="s">
        <v>112</v>
      </c>
      <c r="H11" s="4"/>
      <c r="I11" s="4"/>
      <c r="J11" s="7">
        <v>84.4</v>
      </c>
      <c r="K11" s="7"/>
      <c r="L11" s="7"/>
      <c r="M11" s="23"/>
    </row>
    <row r="12" spans="1:13" x14ac:dyDescent="0.3">
      <c r="A12" s="12" t="s">
        <v>6</v>
      </c>
      <c r="B12" s="11" t="s">
        <v>29</v>
      </c>
      <c r="C12" s="11"/>
      <c r="D12" s="4" t="s">
        <v>118</v>
      </c>
      <c r="E12" s="11" t="s">
        <v>119</v>
      </c>
      <c r="F12" s="4"/>
      <c r="G12" s="4" t="s">
        <v>113</v>
      </c>
      <c r="H12" s="4"/>
      <c r="I12" s="4"/>
      <c r="J12" s="7">
        <v>85</v>
      </c>
      <c r="K12" s="7"/>
      <c r="L12" s="7"/>
      <c r="M12" s="23"/>
    </row>
    <row r="13" spans="1:13" x14ac:dyDescent="0.3">
      <c r="A13" s="12" t="s">
        <v>6</v>
      </c>
      <c r="B13" s="11" t="s">
        <v>29</v>
      </c>
      <c r="C13" s="11"/>
      <c r="D13" s="4" t="s">
        <v>120</v>
      </c>
      <c r="E13" s="18" t="s">
        <v>121</v>
      </c>
      <c r="F13" s="4"/>
      <c r="G13" s="4" t="s">
        <v>112</v>
      </c>
      <c r="H13" s="4"/>
      <c r="I13" s="4"/>
      <c r="J13" s="21">
        <v>80.69</v>
      </c>
      <c r="K13" s="7"/>
      <c r="L13" s="7">
        <f>IF(J13&lt;60,0,IF(J13&gt;=100,0.5,(J13*0.05-2)/8))</f>
        <v>0.2543125</v>
      </c>
      <c r="M13" s="23"/>
    </row>
    <row r="14" spans="1:13" x14ac:dyDescent="0.3">
      <c r="A14" s="12" t="s">
        <v>6</v>
      </c>
      <c r="B14" s="11" t="s">
        <v>29</v>
      </c>
      <c r="C14" s="11"/>
      <c r="D14" s="4" t="s">
        <v>120</v>
      </c>
      <c r="E14" s="18" t="s">
        <v>121</v>
      </c>
      <c r="F14" s="4"/>
      <c r="G14" s="4" t="s">
        <v>113</v>
      </c>
      <c r="H14" s="4"/>
      <c r="I14" s="4"/>
      <c r="J14" s="7">
        <v>100</v>
      </c>
      <c r="K14" s="7"/>
      <c r="L14" s="7">
        <f>IF(J14&lt;60,0,IF(J14&gt;=100,0.5,(J14*0.05-2)/8))</f>
        <v>0.5</v>
      </c>
      <c r="M14" s="23"/>
    </row>
    <row r="15" spans="1:13" x14ac:dyDescent="0.3">
      <c r="A15" s="12" t="s">
        <v>6</v>
      </c>
      <c r="B15" s="11" t="s">
        <v>20</v>
      </c>
      <c r="C15" s="11"/>
      <c r="D15" s="4" t="s">
        <v>118</v>
      </c>
      <c r="E15" s="11" t="s">
        <v>119</v>
      </c>
      <c r="F15" s="4"/>
      <c r="G15" s="4" t="s">
        <v>112</v>
      </c>
      <c r="H15" s="4"/>
      <c r="I15" s="4"/>
      <c r="J15" s="7">
        <v>95.4</v>
      </c>
      <c r="K15" s="7"/>
      <c r="L15" s="7"/>
      <c r="M15" s="23"/>
    </row>
    <row r="16" spans="1:13" x14ac:dyDescent="0.3">
      <c r="A16" s="12" t="s">
        <v>6</v>
      </c>
      <c r="B16" s="11" t="s">
        <v>20</v>
      </c>
      <c r="C16" s="11"/>
      <c r="D16" s="4" t="s">
        <v>118</v>
      </c>
      <c r="E16" s="11" t="s">
        <v>119</v>
      </c>
      <c r="F16" s="4"/>
      <c r="G16" s="4" t="s">
        <v>113</v>
      </c>
      <c r="H16" s="4"/>
      <c r="I16" s="4"/>
      <c r="J16" s="7">
        <v>95</v>
      </c>
      <c r="K16" s="7"/>
      <c r="L16" s="7"/>
      <c r="M16" s="23"/>
    </row>
    <row r="17" spans="1:13" x14ac:dyDescent="0.3">
      <c r="A17" s="12" t="s">
        <v>6</v>
      </c>
      <c r="B17" s="11" t="s">
        <v>20</v>
      </c>
      <c r="C17" s="11"/>
      <c r="D17" s="4" t="s">
        <v>120</v>
      </c>
      <c r="E17" s="18" t="s">
        <v>121</v>
      </c>
      <c r="F17" s="4"/>
      <c r="G17" s="4" t="s">
        <v>112</v>
      </c>
      <c r="H17" s="4"/>
      <c r="I17" s="4"/>
      <c r="J17" s="21">
        <v>100</v>
      </c>
      <c r="K17" s="7"/>
      <c r="L17" s="7">
        <f>IF(J17&lt;60,0,IF(J17&gt;=100,0.5,(J17*0.05-2)/8))</f>
        <v>0.5</v>
      </c>
      <c r="M17" s="23"/>
    </row>
    <row r="18" spans="1:13" x14ac:dyDescent="0.3">
      <c r="A18" s="12" t="s">
        <v>6</v>
      </c>
      <c r="B18" s="11" t="s">
        <v>20</v>
      </c>
      <c r="C18" s="11"/>
      <c r="D18" s="4" t="s">
        <v>120</v>
      </c>
      <c r="E18" s="18" t="s">
        <v>121</v>
      </c>
      <c r="F18" s="4"/>
      <c r="G18" s="4" t="s">
        <v>113</v>
      </c>
      <c r="H18" s="4"/>
      <c r="I18" s="4"/>
      <c r="J18" s="7">
        <v>100</v>
      </c>
      <c r="K18" s="7"/>
      <c r="L18" s="7">
        <f>IF(J18&lt;60,0,IF(J18&gt;=100,0.5,(J18*0.05-2)/8))</f>
        <v>0.5</v>
      </c>
      <c r="M18" s="23"/>
    </row>
    <row r="19" spans="1:13" x14ac:dyDescent="0.3">
      <c r="A19" s="12" t="s">
        <v>6</v>
      </c>
      <c r="B19" s="52" t="s">
        <v>20</v>
      </c>
      <c r="C19" s="11"/>
      <c r="D19" s="4" t="s">
        <v>122</v>
      </c>
      <c r="E19" s="11" t="s">
        <v>127</v>
      </c>
      <c r="F19" s="4" t="s">
        <v>124</v>
      </c>
      <c r="G19" s="4"/>
      <c r="H19" s="4" t="s">
        <v>128</v>
      </c>
      <c r="I19" s="4" t="s">
        <v>126</v>
      </c>
      <c r="J19" s="7">
        <v>0.5</v>
      </c>
      <c r="K19" s="7">
        <v>0.5</v>
      </c>
      <c r="L19" s="7">
        <f>J19*K19</f>
        <v>0.25</v>
      </c>
      <c r="M19" s="23"/>
    </row>
    <row r="20" spans="1:13" x14ac:dyDescent="0.3">
      <c r="A20" s="12" t="s">
        <v>6</v>
      </c>
      <c r="B20" s="53" t="s">
        <v>20</v>
      </c>
      <c r="C20" s="11"/>
      <c r="D20" s="4" t="s">
        <v>122</v>
      </c>
      <c r="E20" s="18" t="s">
        <v>129</v>
      </c>
      <c r="F20" s="4" t="s">
        <v>130</v>
      </c>
      <c r="G20" s="4"/>
      <c r="H20" s="4" t="s">
        <v>131</v>
      </c>
      <c r="I20" s="4" t="s">
        <v>126</v>
      </c>
      <c r="J20" s="7">
        <v>2.5</v>
      </c>
      <c r="K20" s="7">
        <v>0.5</v>
      </c>
      <c r="L20" s="7">
        <f>J20*K20</f>
        <v>1.25</v>
      </c>
      <c r="M20" s="23"/>
    </row>
    <row r="21" spans="1:13" x14ac:dyDescent="0.3">
      <c r="A21" s="12" t="s">
        <v>6</v>
      </c>
      <c r="B21" s="53" t="s">
        <v>20</v>
      </c>
      <c r="C21" s="11"/>
      <c r="D21" s="4" t="s">
        <v>122</v>
      </c>
      <c r="E21" s="18" t="s">
        <v>132</v>
      </c>
      <c r="F21" s="4" t="s">
        <v>130</v>
      </c>
      <c r="G21" s="4"/>
      <c r="H21" s="4" t="s">
        <v>128</v>
      </c>
      <c r="I21" s="4" t="s">
        <v>126</v>
      </c>
      <c r="J21" s="7">
        <v>2</v>
      </c>
      <c r="K21" s="7">
        <v>0.5</v>
      </c>
      <c r="L21" s="7">
        <v>1</v>
      </c>
      <c r="M21" s="23"/>
    </row>
    <row r="22" spans="1:13" x14ac:dyDescent="0.3">
      <c r="A22" s="12" t="s">
        <v>6</v>
      </c>
      <c r="B22" s="11" t="s">
        <v>19</v>
      </c>
      <c r="C22" s="11"/>
      <c r="D22" s="4" t="s">
        <v>118</v>
      </c>
      <c r="E22" s="11" t="s">
        <v>119</v>
      </c>
      <c r="F22" s="4"/>
      <c r="G22" s="4" t="s">
        <v>112</v>
      </c>
      <c r="H22" s="4"/>
      <c r="I22" s="4"/>
      <c r="J22" s="7">
        <v>83.2</v>
      </c>
      <c r="K22" s="7"/>
      <c r="L22" s="7"/>
      <c r="M22" s="23"/>
    </row>
    <row r="23" spans="1:13" x14ac:dyDescent="0.3">
      <c r="A23" s="12" t="s">
        <v>6</v>
      </c>
      <c r="B23" s="11" t="s">
        <v>19</v>
      </c>
      <c r="C23" s="11"/>
      <c r="D23" s="4" t="s">
        <v>118</v>
      </c>
      <c r="E23" s="11" t="s">
        <v>119</v>
      </c>
      <c r="F23" s="4"/>
      <c r="G23" s="4" t="s">
        <v>113</v>
      </c>
      <c r="H23" s="4"/>
      <c r="I23" s="4"/>
      <c r="J23" s="7">
        <v>75</v>
      </c>
      <c r="K23" s="7"/>
      <c r="L23" s="7"/>
      <c r="M23" s="23"/>
    </row>
    <row r="24" spans="1:13" x14ac:dyDescent="0.3">
      <c r="A24" s="12" t="s">
        <v>6</v>
      </c>
      <c r="B24" s="11" t="s">
        <v>19</v>
      </c>
      <c r="C24" s="11"/>
      <c r="D24" s="4" t="s">
        <v>120</v>
      </c>
      <c r="E24" s="18" t="s">
        <v>121</v>
      </c>
      <c r="F24" s="4"/>
      <c r="G24" s="4" t="s">
        <v>112</v>
      </c>
      <c r="H24" s="4"/>
      <c r="I24" s="4"/>
      <c r="J24" s="21">
        <v>89</v>
      </c>
      <c r="K24" s="7"/>
      <c r="L24" s="7">
        <f>IF(J24&lt;60,0,IF(J24&gt;=100,0.5,(J24*0.05-2)/8))</f>
        <v>0.30625000000000002</v>
      </c>
      <c r="M24" s="23"/>
    </row>
    <row r="25" spans="1:13" x14ac:dyDescent="0.3">
      <c r="A25" s="12" t="s">
        <v>6</v>
      </c>
      <c r="B25" s="11" t="s">
        <v>19</v>
      </c>
      <c r="C25" s="11"/>
      <c r="D25" s="4" t="s">
        <v>120</v>
      </c>
      <c r="E25" s="18" t="s">
        <v>121</v>
      </c>
      <c r="F25" s="4"/>
      <c r="G25" s="4" t="s">
        <v>113</v>
      </c>
      <c r="H25" s="4"/>
      <c r="I25" s="4"/>
      <c r="J25" s="7">
        <v>100</v>
      </c>
      <c r="K25" s="7"/>
      <c r="L25" s="7">
        <f>IF(J25&lt;60,0,IF(J25&gt;=100,0.5,(J25*0.05-2)/8))</f>
        <v>0.5</v>
      </c>
      <c r="M25" s="23"/>
    </row>
    <row r="26" spans="1:13" x14ac:dyDescent="0.3">
      <c r="A26" s="12" t="s">
        <v>6</v>
      </c>
      <c r="B26" s="11" t="s">
        <v>7</v>
      </c>
      <c r="C26" s="11"/>
      <c r="D26" s="4" t="s">
        <v>118</v>
      </c>
      <c r="E26" s="11" t="s">
        <v>119</v>
      </c>
      <c r="F26" s="4"/>
      <c r="G26" s="4" t="s">
        <v>112</v>
      </c>
      <c r="H26" s="4"/>
      <c r="I26" s="4"/>
      <c r="J26" s="7">
        <v>92</v>
      </c>
      <c r="K26" s="7"/>
      <c r="L26" s="7"/>
      <c r="M26" s="23"/>
    </row>
    <row r="27" spans="1:13" x14ac:dyDescent="0.3">
      <c r="A27" s="12" t="s">
        <v>6</v>
      </c>
      <c r="B27" s="11" t="s">
        <v>7</v>
      </c>
      <c r="C27" s="11"/>
      <c r="D27" s="4" t="s">
        <v>118</v>
      </c>
      <c r="E27" s="11" t="s">
        <v>119</v>
      </c>
      <c r="F27" s="4"/>
      <c r="G27" s="4" t="s">
        <v>113</v>
      </c>
      <c r="H27" s="4"/>
      <c r="I27" s="4"/>
      <c r="J27" s="7">
        <v>85</v>
      </c>
      <c r="K27" s="7"/>
      <c r="L27" s="7"/>
      <c r="M27" s="23"/>
    </row>
    <row r="28" spans="1:13" x14ac:dyDescent="0.3">
      <c r="A28" s="12" t="s">
        <v>6</v>
      </c>
      <c r="B28" s="11" t="s">
        <v>7</v>
      </c>
      <c r="C28" s="11"/>
      <c r="D28" s="4" t="s">
        <v>120</v>
      </c>
      <c r="E28" s="18" t="s">
        <v>121</v>
      </c>
      <c r="F28" s="4"/>
      <c r="G28" s="4" t="s">
        <v>112</v>
      </c>
      <c r="H28" s="4"/>
      <c r="I28" s="4"/>
      <c r="J28" s="21">
        <v>100</v>
      </c>
      <c r="K28" s="7"/>
      <c r="L28" s="7">
        <f>IF(J28&lt;60,0,IF(J28&gt;=100,0.5,(J28*0.05-2)/8))</f>
        <v>0.5</v>
      </c>
      <c r="M28" s="23"/>
    </row>
    <row r="29" spans="1:13" x14ac:dyDescent="0.3">
      <c r="A29" s="12" t="s">
        <v>6</v>
      </c>
      <c r="B29" s="11" t="s">
        <v>7</v>
      </c>
      <c r="C29" s="11"/>
      <c r="D29" s="4" t="s">
        <v>120</v>
      </c>
      <c r="E29" s="18" t="s">
        <v>121</v>
      </c>
      <c r="F29" s="4"/>
      <c r="G29" s="4" t="s">
        <v>113</v>
      </c>
      <c r="H29" s="4"/>
      <c r="I29" s="4"/>
      <c r="J29" s="7">
        <v>100</v>
      </c>
      <c r="K29" s="7"/>
      <c r="L29" s="7">
        <f>IF(J29&lt;60,0,IF(J29&gt;=100,0.5,(J29*0.05-2)/8))</f>
        <v>0.5</v>
      </c>
      <c r="M29" s="23"/>
    </row>
    <row r="30" spans="1:13" x14ac:dyDescent="0.3">
      <c r="A30" s="12" t="s">
        <v>6</v>
      </c>
      <c r="B30" s="11" t="s">
        <v>11</v>
      </c>
      <c r="C30" s="11"/>
      <c r="D30" s="4" t="s">
        <v>118</v>
      </c>
      <c r="E30" s="11" t="s">
        <v>119</v>
      </c>
      <c r="F30" s="4"/>
      <c r="G30" s="4" t="s">
        <v>112</v>
      </c>
      <c r="H30" s="4"/>
      <c r="I30" s="4"/>
      <c r="J30" s="7">
        <v>92.2</v>
      </c>
      <c r="K30" s="7"/>
      <c r="L30" s="7"/>
      <c r="M30" s="23"/>
    </row>
    <row r="31" spans="1:13" x14ac:dyDescent="0.3">
      <c r="A31" s="12" t="s">
        <v>6</v>
      </c>
      <c r="B31" s="11" t="s">
        <v>11</v>
      </c>
      <c r="C31" s="11"/>
      <c r="D31" s="4" t="s">
        <v>118</v>
      </c>
      <c r="E31" s="11" t="s">
        <v>119</v>
      </c>
      <c r="F31" s="4"/>
      <c r="G31" s="4" t="s">
        <v>113</v>
      </c>
      <c r="H31" s="4"/>
      <c r="I31" s="4"/>
      <c r="J31" s="7">
        <v>75</v>
      </c>
      <c r="K31" s="7"/>
      <c r="L31" s="7"/>
      <c r="M31" s="23"/>
    </row>
    <row r="32" spans="1:13" x14ac:dyDescent="0.3">
      <c r="A32" s="12" t="s">
        <v>6</v>
      </c>
      <c r="B32" s="11" t="s">
        <v>11</v>
      </c>
      <c r="C32" s="11"/>
      <c r="D32" s="4" t="s">
        <v>120</v>
      </c>
      <c r="E32" s="18" t="s">
        <v>121</v>
      </c>
      <c r="F32" s="4"/>
      <c r="G32" s="4" t="s">
        <v>112</v>
      </c>
      <c r="H32" s="4"/>
      <c r="I32" s="4"/>
      <c r="J32" s="21">
        <v>100</v>
      </c>
      <c r="K32" s="7"/>
      <c r="L32" s="7">
        <f>IF(J32&lt;60,0,IF(J32&gt;=100,0.5,(J32*0.05-2)/8))</f>
        <v>0.5</v>
      </c>
      <c r="M32" s="23"/>
    </row>
    <row r="33" spans="1:13" x14ac:dyDescent="0.3">
      <c r="A33" s="12" t="s">
        <v>6</v>
      </c>
      <c r="B33" s="11" t="s">
        <v>11</v>
      </c>
      <c r="C33" s="11"/>
      <c r="D33" s="4" t="s">
        <v>120</v>
      </c>
      <c r="E33" s="18" t="s">
        <v>121</v>
      </c>
      <c r="F33" s="4"/>
      <c r="G33" s="4" t="s">
        <v>113</v>
      </c>
      <c r="H33" s="4"/>
      <c r="I33" s="4"/>
      <c r="J33" s="7">
        <v>100</v>
      </c>
      <c r="K33" s="7"/>
      <c r="L33" s="7">
        <f>IF(J33&lt;60,0,IF(J33&gt;=100,0.5,(J33*0.05-2)/8))</f>
        <v>0.5</v>
      </c>
      <c r="M33" s="23"/>
    </row>
    <row r="34" spans="1:13" x14ac:dyDescent="0.3">
      <c r="A34" s="12" t="s">
        <v>6</v>
      </c>
      <c r="B34" s="11" t="s">
        <v>15</v>
      </c>
      <c r="C34" s="11"/>
      <c r="D34" s="4" t="s">
        <v>118</v>
      </c>
      <c r="E34" s="11" t="s">
        <v>119</v>
      </c>
      <c r="F34" s="4"/>
      <c r="G34" s="4" t="s">
        <v>112</v>
      </c>
      <c r="H34" s="4"/>
      <c r="I34" s="4"/>
      <c r="J34" s="7">
        <v>95.2</v>
      </c>
      <c r="K34" s="7"/>
      <c r="L34" s="7"/>
      <c r="M34" s="23"/>
    </row>
    <row r="35" spans="1:13" x14ac:dyDescent="0.3">
      <c r="A35" s="12" t="s">
        <v>6</v>
      </c>
      <c r="B35" s="11" t="s">
        <v>15</v>
      </c>
      <c r="C35" s="11"/>
      <c r="D35" s="4" t="s">
        <v>118</v>
      </c>
      <c r="E35" s="11" t="s">
        <v>119</v>
      </c>
      <c r="F35" s="4"/>
      <c r="G35" s="4" t="s">
        <v>113</v>
      </c>
      <c r="H35" s="4"/>
      <c r="I35" s="4"/>
      <c r="J35" s="7">
        <v>95</v>
      </c>
      <c r="K35" s="7"/>
      <c r="L35" s="7"/>
      <c r="M35" s="23"/>
    </row>
    <row r="36" spans="1:13" x14ac:dyDescent="0.3">
      <c r="A36" s="12" t="s">
        <v>6</v>
      </c>
      <c r="B36" s="11" t="s">
        <v>15</v>
      </c>
      <c r="C36" s="11"/>
      <c r="D36" s="4" t="s">
        <v>120</v>
      </c>
      <c r="E36" s="18" t="s">
        <v>121</v>
      </c>
      <c r="F36" s="4"/>
      <c r="G36" s="4" t="s">
        <v>112</v>
      </c>
      <c r="H36" s="4"/>
      <c r="I36" s="4"/>
      <c r="J36" s="21">
        <v>100</v>
      </c>
      <c r="K36" s="7"/>
      <c r="L36" s="7">
        <f>IF(J36&lt;60,0,IF(J36&gt;=100,0.5,(J36*0.05-2)/8))</f>
        <v>0.5</v>
      </c>
      <c r="M36" s="23"/>
    </row>
    <row r="37" spans="1:13" x14ac:dyDescent="0.3">
      <c r="A37" s="12" t="s">
        <v>6</v>
      </c>
      <c r="B37" s="11" t="s">
        <v>15</v>
      </c>
      <c r="C37" s="11"/>
      <c r="D37" s="4" t="s">
        <v>120</v>
      </c>
      <c r="E37" s="18" t="s">
        <v>121</v>
      </c>
      <c r="F37" s="4"/>
      <c r="G37" s="4" t="s">
        <v>113</v>
      </c>
      <c r="H37" s="4"/>
      <c r="I37" s="4"/>
      <c r="J37" s="7">
        <v>100</v>
      </c>
      <c r="K37" s="7"/>
      <c r="L37" s="7">
        <f>IF(J37&lt;60,0,IF(J37&gt;=100,0.5,(J37*0.05-2)/8))</f>
        <v>0.5</v>
      </c>
      <c r="M37" s="23"/>
    </row>
    <row r="38" spans="1:13" x14ac:dyDescent="0.3">
      <c r="A38" s="12" t="s">
        <v>6</v>
      </c>
      <c r="B38" s="52" t="s">
        <v>15</v>
      </c>
      <c r="C38" s="11"/>
      <c r="D38" s="4" t="s">
        <v>122</v>
      </c>
      <c r="E38" s="11" t="s">
        <v>133</v>
      </c>
      <c r="F38" s="4" t="s">
        <v>124</v>
      </c>
      <c r="G38" s="4"/>
      <c r="H38" s="4" t="s">
        <v>131</v>
      </c>
      <c r="I38" s="4" t="s">
        <v>126</v>
      </c>
      <c r="J38" s="7">
        <v>1</v>
      </c>
      <c r="K38" s="7">
        <v>0.5</v>
      </c>
      <c r="L38" s="7">
        <f>J38*K38</f>
        <v>0.5</v>
      </c>
      <c r="M38" s="23"/>
    </row>
    <row r="39" spans="1:13" x14ac:dyDescent="0.3">
      <c r="A39" s="12" t="s">
        <v>6</v>
      </c>
      <c r="B39" s="53" t="s">
        <v>15</v>
      </c>
      <c r="C39" s="11"/>
      <c r="D39" s="4" t="s">
        <v>122</v>
      </c>
      <c r="E39" s="18" t="s">
        <v>134</v>
      </c>
      <c r="F39" s="4" t="s">
        <v>124</v>
      </c>
      <c r="G39" s="4"/>
      <c r="H39" s="4" t="s">
        <v>131</v>
      </c>
      <c r="I39" s="4" t="s">
        <v>126</v>
      </c>
      <c r="J39" s="7">
        <v>1</v>
      </c>
      <c r="K39" s="7">
        <v>0.5</v>
      </c>
      <c r="L39" s="7">
        <f>J39*K39</f>
        <v>0.5</v>
      </c>
      <c r="M39" s="23"/>
    </row>
    <row r="40" spans="1:13" x14ac:dyDescent="0.3">
      <c r="A40" s="12" t="s">
        <v>6</v>
      </c>
      <c r="B40" s="53" t="s">
        <v>15</v>
      </c>
      <c r="C40" s="11"/>
      <c r="D40" s="4" t="s">
        <v>122</v>
      </c>
      <c r="E40" s="18" t="s">
        <v>135</v>
      </c>
      <c r="F40" s="4" t="s">
        <v>124</v>
      </c>
      <c r="G40" s="4"/>
      <c r="H40" s="4" t="s">
        <v>131</v>
      </c>
      <c r="I40" s="4" t="s">
        <v>126</v>
      </c>
      <c r="J40" s="7">
        <v>1</v>
      </c>
      <c r="K40" s="7">
        <v>0.5</v>
      </c>
      <c r="L40" s="7">
        <f>J40*K40</f>
        <v>0.5</v>
      </c>
      <c r="M40" s="23"/>
    </row>
    <row r="41" spans="1:13" x14ac:dyDescent="0.3">
      <c r="A41" s="12" t="s">
        <v>6</v>
      </c>
      <c r="B41" s="19" t="s">
        <v>15</v>
      </c>
      <c r="C41" s="11"/>
      <c r="D41" s="4" t="s">
        <v>122</v>
      </c>
      <c r="E41" s="11" t="s">
        <v>136</v>
      </c>
      <c r="F41" s="4" t="s">
        <v>124</v>
      </c>
      <c r="G41" s="4"/>
      <c r="H41" s="4" t="s">
        <v>125</v>
      </c>
      <c r="I41" s="4"/>
      <c r="J41" s="7">
        <v>2</v>
      </c>
      <c r="K41" s="7"/>
      <c r="L41" s="7">
        <v>2</v>
      </c>
      <c r="M41" s="23"/>
    </row>
    <row r="42" spans="1:13" x14ac:dyDescent="0.3">
      <c r="A42" s="12" t="s">
        <v>6</v>
      </c>
      <c r="B42" s="53" t="s">
        <v>15</v>
      </c>
      <c r="C42" s="11"/>
      <c r="D42" s="4" t="s">
        <v>122</v>
      </c>
      <c r="E42" s="18" t="s">
        <v>137</v>
      </c>
      <c r="F42" s="4" t="s">
        <v>124</v>
      </c>
      <c r="G42" s="4"/>
      <c r="H42" s="4" t="s">
        <v>125</v>
      </c>
      <c r="I42" s="4" t="s">
        <v>126</v>
      </c>
      <c r="J42" s="7">
        <v>2</v>
      </c>
      <c r="K42" s="7">
        <v>0.5</v>
      </c>
      <c r="L42" s="7">
        <f>J42*K42</f>
        <v>1</v>
      </c>
      <c r="M42" s="23"/>
    </row>
    <row r="43" spans="1:13" x14ac:dyDescent="0.3">
      <c r="A43" s="12" t="s">
        <v>6</v>
      </c>
      <c r="B43" s="53" t="s">
        <v>15</v>
      </c>
      <c r="C43" s="11"/>
      <c r="D43" s="4" t="s">
        <v>122</v>
      </c>
      <c r="E43" s="18" t="s">
        <v>138</v>
      </c>
      <c r="F43" s="4" t="s">
        <v>139</v>
      </c>
      <c r="G43" s="4"/>
      <c r="H43" s="4" t="s">
        <v>125</v>
      </c>
      <c r="I43" s="4" t="s">
        <v>126</v>
      </c>
      <c r="J43" s="7">
        <v>3</v>
      </c>
      <c r="K43" s="7">
        <v>0.5</v>
      </c>
      <c r="L43" s="7">
        <f>J43*K43</f>
        <v>1.5</v>
      </c>
      <c r="M43" s="23"/>
    </row>
    <row r="44" spans="1:13" x14ac:dyDescent="0.3">
      <c r="A44" s="12" t="s">
        <v>6</v>
      </c>
      <c r="B44" s="53" t="s">
        <v>15</v>
      </c>
      <c r="C44" s="11"/>
      <c r="D44" s="4" t="s">
        <v>122</v>
      </c>
      <c r="E44" s="18" t="s">
        <v>140</v>
      </c>
      <c r="F44" s="4" t="s">
        <v>130</v>
      </c>
      <c r="G44" s="4"/>
      <c r="H44" s="4" t="s">
        <v>141</v>
      </c>
      <c r="I44" s="4" t="s">
        <v>126</v>
      </c>
      <c r="J44" s="7">
        <v>1</v>
      </c>
      <c r="K44" s="7">
        <v>0.5</v>
      </c>
      <c r="L44" s="7">
        <v>0.5</v>
      </c>
      <c r="M44" s="23"/>
    </row>
    <row r="45" spans="1:13" x14ac:dyDescent="0.3">
      <c r="A45" s="12" t="s">
        <v>6</v>
      </c>
      <c r="B45" s="11" t="s">
        <v>23</v>
      </c>
      <c r="C45" s="11"/>
      <c r="D45" s="4" t="s">
        <v>118</v>
      </c>
      <c r="E45" s="11" t="s">
        <v>119</v>
      </c>
      <c r="F45" s="4"/>
      <c r="G45" s="4" t="s">
        <v>112</v>
      </c>
      <c r="H45" s="4"/>
      <c r="I45" s="4"/>
      <c r="J45" s="7">
        <v>90.6</v>
      </c>
      <c r="K45" s="7"/>
      <c r="L45" s="7"/>
      <c r="M45" s="23"/>
    </row>
    <row r="46" spans="1:13" x14ac:dyDescent="0.3">
      <c r="A46" s="12" t="s">
        <v>6</v>
      </c>
      <c r="B46" s="11" t="s">
        <v>23</v>
      </c>
      <c r="C46" s="11"/>
      <c r="D46" s="4" t="s">
        <v>118</v>
      </c>
      <c r="E46" s="11" t="s">
        <v>119</v>
      </c>
      <c r="F46" s="4"/>
      <c r="G46" s="4" t="s">
        <v>113</v>
      </c>
      <c r="H46" s="4"/>
      <c r="I46" s="4"/>
      <c r="J46" s="7">
        <v>65</v>
      </c>
      <c r="K46" s="7"/>
      <c r="L46" s="7"/>
      <c r="M46" s="23"/>
    </row>
    <row r="47" spans="1:13" x14ac:dyDescent="0.3">
      <c r="A47" s="12" t="s">
        <v>6</v>
      </c>
      <c r="B47" s="11" t="s">
        <v>23</v>
      </c>
      <c r="C47" s="11"/>
      <c r="D47" s="4" t="s">
        <v>120</v>
      </c>
      <c r="E47" s="18" t="s">
        <v>121</v>
      </c>
      <c r="F47" s="4"/>
      <c r="G47" s="4" t="s">
        <v>112</v>
      </c>
      <c r="H47" s="4"/>
      <c r="I47" s="4"/>
      <c r="J47" s="21">
        <v>100</v>
      </c>
      <c r="K47" s="7"/>
      <c r="L47" s="7">
        <f>IF(J47&lt;60,0,IF(J47&gt;=100,0.5,(J47*0.05-2)/8))</f>
        <v>0.5</v>
      </c>
      <c r="M47" s="23"/>
    </row>
    <row r="48" spans="1:13" x14ac:dyDescent="0.3">
      <c r="A48" s="12" t="s">
        <v>6</v>
      </c>
      <c r="B48" s="11" t="s">
        <v>23</v>
      </c>
      <c r="C48" s="11"/>
      <c r="D48" s="4" t="s">
        <v>120</v>
      </c>
      <c r="E48" s="18" t="s">
        <v>121</v>
      </c>
      <c r="F48" s="4"/>
      <c r="G48" s="4" t="s">
        <v>113</v>
      </c>
      <c r="H48" s="4"/>
      <c r="I48" s="4"/>
      <c r="J48" s="7">
        <v>100</v>
      </c>
      <c r="K48" s="7"/>
      <c r="L48" s="7">
        <f>IF(J48&lt;60,0,IF(J48&gt;=100,0.5,(J48*0.05-2)/8))</f>
        <v>0.5</v>
      </c>
      <c r="M48" s="23"/>
    </row>
    <row r="49" spans="1:13" x14ac:dyDescent="0.3">
      <c r="A49" s="12" t="s">
        <v>6</v>
      </c>
      <c r="B49" s="11" t="s">
        <v>16</v>
      </c>
      <c r="C49" s="11"/>
      <c r="D49" s="4" t="s">
        <v>118</v>
      </c>
      <c r="E49" s="11" t="s">
        <v>119</v>
      </c>
      <c r="F49" s="4"/>
      <c r="G49" s="4" t="s">
        <v>112</v>
      </c>
      <c r="H49" s="4"/>
      <c r="I49" s="4"/>
      <c r="J49" s="7">
        <v>92.2</v>
      </c>
      <c r="K49" s="7"/>
      <c r="L49" s="7"/>
      <c r="M49" s="23"/>
    </row>
    <row r="50" spans="1:13" x14ac:dyDescent="0.3">
      <c r="A50" s="12" t="s">
        <v>6</v>
      </c>
      <c r="B50" s="11" t="s">
        <v>16</v>
      </c>
      <c r="C50" s="11"/>
      <c r="D50" s="4" t="s">
        <v>118</v>
      </c>
      <c r="E50" s="11" t="s">
        <v>119</v>
      </c>
      <c r="F50" s="4"/>
      <c r="G50" s="4" t="s">
        <v>113</v>
      </c>
      <c r="H50" s="4"/>
      <c r="I50" s="4"/>
      <c r="J50" s="7">
        <v>85</v>
      </c>
      <c r="K50" s="7"/>
      <c r="L50" s="7"/>
      <c r="M50" s="23"/>
    </row>
    <row r="51" spans="1:13" x14ac:dyDescent="0.3">
      <c r="A51" s="12" t="s">
        <v>6</v>
      </c>
      <c r="B51" s="11" t="s">
        <v>16</v>
      </c>
      <c r="C51" s="11"/>
      <c r="D51" s="4" t="s">
        <v>120</v>
      </c>
      <c r="E51" s="18" t="s">
        <v>121</v>
      </c>
      <c r="F51" s="4"/>
      <c r="G51" s="4" t="s">
        <v>112</v>
      </c>
      <c r="H51" s="4"/>
      <c r="I51" s="4"/>
      <c r="J51" s="21">
        <v>0</v>
      </c>
      <c r="K51" s="7"/>
      <c r="L51" s="7">
        <f>IF(J51&lt;60,0,IF(J51&gt;=100,0.5,(J51*0.05-2)/8))</f>
        <v>0</v>
      </c>
      <c r="M51" s="23"/>
    </row>
    <row r="52" spans="1:13" x14ac:dyDescent="0.3">
      <c r="A52" s="12" t="s">
        <v>6</v>
      </c>
      <c r="B52" s="11" t="s">
        <v>16</v>
      </c>
      <c r="C52" s="11"/>
      <c r="D52" s="4" t="s">
        <v>120</v>
      </c>
      <c r="E52" s="18" t="s">
        <v>121</v>
      </c>
      <c r="F52" s="4"/>
      <c r="G52" s="4" t="s">
        <v>113</v>
      </c>
      <c r="H52" s="4"/>
      <c r="I52" s="4"/>
      <c r="J52" s="7">
        <v>100</v>
      </c>
      <c r="K52" s="7"/>
      <c r="L52" s="7">
        <f>IF(J52&lt;60,0,IF(J52&gt;=100,0.5,(J52*0.05-2)/8))</f>
        <v>0.5</v>
      </c>
      <c r="M52" s="23"/>
    </row>
    <row r="53" spans="1:13" x14ac:dyDescent="0.3">
      <c r="A53" s="12" t="s">
        <v>6</v>
      </c>
      <c r="B53" s="11" t="s">
        <v>21</v>
      </c>
      <c r="C53" s="11"/>
      <c r="D53" s="4" t="s">
        <v>118</v>
      </c>
      <c r="E53" s="11" t="s">
        <v>119</v>
      </c>
      <c r="F53" s="4"/>
      <c r="G53" s="4" t="s">
        <v>112</v>
      </c>
      <c r="H53" s="4"/>
      <c r="I53" s="4"/>
      <c r="J53" s="7">
        <v>65</v>
      </c>
      <c r="K53" s="7"/>
      <c r="L53" s="7"/>
      <c r="M53" s="23"/>
    </row>
    <row r="54" spans="1:13" x14ac:dyDescent="0.3">
      <c r="A54" s="12" t="s">
        <v>6</v>
      </c>
      <c r="B54" s="11" t="s">
        <v>21</v>
      </c>
      <c r="C54" s="11"/>
      <c r="D54" s="4" t="s">
        <v>118</v>
      </c>
      <c r="E54" s="11" t="s">
        <v>119</v>
      </c>
      <c r="F54" s="4"/>
      <c r="G54" s="4" t="s">
        <v>113</v>
      </c>
      <c r="H54" s="4"/>
      <c r="I54" s="4"/>
      <c r="J54" s="7">
        <v>65</v>
      </c>
      <c r="K54" s="7"/>
      <c r="L54" s="7"/>
      <c r="M54" s="23"/>
    </row>
    <row r="55" spans="1:13" x14ac:dyDescent="0.3">
      <c r="A55" s="12" t="s">
        <v>6</v>
      </c>
      <c r="B55" s="11" t="s">
        <v>21</v>
      </c>
      <c r="C55" s="11"/>
      <c r="D55" s="4" t="s">
        <v>120</v>
      </c>
      <c r="E55" s="18" t="s">
        <v>121</v>
      </c>
      <c r="F55" s="4"/>
      <c r="G55" s="4" t="s">
        <v>112</v>
      </c>
      <c r="H55" s="4"/>
      <c r="I55" s="4"/>
      <c r="J55" s="21">
        <v>64.275000000000006</v>
      </c>
      <c r="K55" s="7"/>
      <c r="L55" s="7">
        <f>IF(J55&lt;60,0,IF(J55&gt;=100,0.5,(J55*0.05-2)/8))</f>
        <v>0.15171875000000001</v>
      </c>
      <c r="M55" s="23"/>
    </row>
    <row r="56" spans="1:13" x14ac:dyDescent="0.3">
      <c r="A56" s="12" t="s">
        <v>6</v>
      </c>
      <c r="B56" s="11" t="s">
        <v>21</v>
      </c>
      <c r="C56" s="11"/>
      <c r="D56" s="4" t="s">
        <v>120</v>
      </c>
      <c r="E56" s="18" t="s">
        <v>121</v>
      </c>
      <c r="F56" s="4"/>
      <c r="G56" s="4" t="s">
        <v>113</v>
      </c>
      <c r="H56" s="4"/>
      <c r="I56" s="4"/>
      <c r="J56" s="7">
        <v>100</v>
      </c>
      <c r="K56" s="7"/>
      <c r="L56" s="7">
        <f>IF(J56&lt;60,0,IF(J56&gt;=100,0.5,(J56*0.05-2)/8))</f>
        <v>0.5</v>
      </c>
      <c r="M56" s="23"/>
    </row>
    <row r="57" spans="1:13" x14ac:dyDescent="0.3">
      <c r="A57" s="12" t="s">
        <v>6</v>
      </c>
      <c r="B57" s="12" t="s">
        <v>21</v>
      </c>
      <c r="C57" s="11"/>
      <c r="D57" s="4" t="s">
        <v>122</v>
      </c>
      <c r="E57" s="18" t="s">
        <v>142</v>
      </c>
      <c r="F57" s="4" t="s">
        <v>124</v>
      </c>
      <c r="G57" s="4"/>
      <c r="H57" s="4" t="s">
        <v>128</v>
      </c>
      <c r="I57" s="4" t="s">
        <v>126</v>
      </c>
      <c r="J57" s="7">
        <v>0.5</v>
      </c>
      <c r="K57" s="7">
        <v>0.5</v>
      </c>
      <c r="L57" s="7">
        <v>0.25</v>
      </c>
      <c r="M57" s="23"/>
    </row>
    <row r="58" spans="1:13" x14ac:dyDescent="0.3">
      <c r="A58" s="12" t="s">
        <v>6</v>
      </c>
      <c r="B58" s="11" t="s">
        <v>25</v>
      </c>
      <c r="C58" s="11"/>
      <c r="D58" s="4" t="s">
        <v>118</v>
      </c>
      <c r="E58" s="11" t="s">
        <v>119</v>
      </c>
      <c r="F58" s="4"/>
      <c r="G58" s="4" t="s">
        <v>112</v>
      </c>
      <c r="H58" s="4"/>
      <c r="I58" s="4"/>
      <c r="J58" s="7">
        <v>65.599999999999994</v>
      </c>
      <c r="K58" s="7"/>
      <c r="L58" s="7"/>
      <c r="M58" s="23"/>
    </row>
    <row r="59" spans="1:13" x14ac:dyDescent="0.3">
      <c r="A59" s="12" t="s">
        <v>6</v>
      </c>
      <c r="B59" s="11" t="s">
        <v>25</v>
      </c>
      <c r="C59" s="11"/>
      <c r="D59" s="4" t="s">
        <v>118</v>
      </c>
      <c r="E59" s="11" t="s">
        <v>119</v>
      </c>
      <c r="F59" s="4"/>
      <c r="G59" s="4" t="s">
        <v>113</v>
      </c>
      <c r="H59" s="4"/>
      <c r="I59" s="4"/>
      <c r="J59" s="7">
        <v>75</v>
      </c>
      <c r="K59" s="7"/>
      <c r="L59" s="7"/>
      <c r="M59" s="23"/>
    </row>
    <row r="60" spans="1:13" x14ac:dyDescent="0.3">
      <c r="A60" s="12" t="s">
        <v>6</v>
      </c>
      <c r="B60" s="11" t="s">
        <v>25</v>
      </c>
      <c r="C60" s="11"/>
      <c r="D60" s="4" t="s">
        <v>120</v>
      </c>
      <c r="E60" s="18" t="s">
        <v>121</v>
      </c>
      <c r="F60" s="4"/>
      <c r="G60" s="4" t="s">
        <v>112</v>
      </c>
      <c r="H60" s="4"/>
      <c r="I60" s="4"/>
      <c r="J60" s="21">
        <v>60.016666666666701</v>
      </c>
      <c r="K60" s="7"/>
      <c r="L60" s="7">
        <f>IF(J60&lt;60,0,IF(J60&gt;=100,0.5,(J60*0.05-2)/8))</f>
        <v>0.12510416666666699</v>
      </c>
      <c r="M60" s="23"/>
    </row>
    <row r="61" spans="1:13" x14ac:dyDescent="0.3">
      <c r="A61" s="12" t="s">
        <v>6</v>
      </c>
      <c r="B61" s="11" t="s">
        <v>25</v>
      </c>
      <c r="C61" s="11"/>
      <c r="D61" s="4" t="s">
        <v>120</v>
      </c>
      <c r="E61" s="18" t="s">
        <v>121</v>
      </c>
      <c r="F61" s="4"/>
      <c r="G61" s="4" t="s">
        <v>113</v>
      </c>
      <c r="H61" s="4"/>
      <c r="I61" s="4"/>
      <c r="J61" s="7">
        <v>100</v>
      </c>
      <c r="K61" s="7"/>
      <c r="L61" s="7">
        <f>IF(J61&lt;60,0,IF(J61&gt;=100,0.5,(J61*0.05-2)/8))</f>
        <v>0.5</v>
      </c>
      <c r="M61" s="23"/>
    </row>
    <row r="62" spans="1:13" x14ac:dyDescent="0.3">
      <c r="A62" s="12" t="s">
        <v>6</v>
      </c>
      <c r="B62" s="11" t="s">
        <v>8</v>
      </c>
      <c r="C62" s="11"/>
      <c r="D62" s="4" t="s">
        <v>118</v>
      </c>
      <c r="E62" s="11" t="s">
        <v>119</v>
      </c>
      <c r="F62" s="4"/>
      <c r="G62" s="4" t="s">
        <v>112</v>
      </c>
      <c r="H62" s="4"/>
      <c r="I62" s="4"/>
      <c r="J62" s="7">
        <v>91.4</v>
      </c>
      <c r="K62" s="7"/>
      <c r="L62" s="7"/>
      <c r="M62" s="23"/>
    </row>
    <row r="63" spans="1:13" x14ac:dyDescent="0.3">
      <c r="A63" s="12" t="s">
        <v>6</v>
      </c>
      <c r="B63" s="11" t="s">
        <v>8</v>
      </c>
      <c r="C63" s="11"/>
      <c r="D63" s="4" t="s">
        <v>118</v>
      </c>
      <c r="E63" s="11" t="s">
        <v>119</v>
      </c>
      <c r="F63" s="4"/>
      <c r="G63" s="4" t="s">
        <v>113</v>
      </c>
      <c r="H63" s="4"/>
      <c r="I63" s="4"/>
      <c r="J63" s="7">
        <v>75</v>
      </c>
      <c r="K63" s="7"/>
      <c r="L63" s="7"/>
      <c r="M63" s="23"/>
    </row>
    <row r="64" spans="1:13" x14ac:dyDescent="0.3">
      <c r="A64" s="12" t="s">
        <v>6</v>
      </c>
      <c r="B64" s="11" t="s">
        <v>8</v>
      </c>
      <c r="C64" s="11"/>
      <c r="D64" s="4" t="s">
        <v>120</v>
      </c>
      <c r="E64" s="18" t="s">
        <v>121</v>
      </c>
      <c r="F64" s="4"/>
      <c r="G64" s="4" t="s">
        <v>112</v>
      </c>
      <c r="H64" s="4"/>
      <c r="I64" s="4"/>
      <c r="J64" s="21">
        <v>100</v>
      </c>
      <c r="K64" s="7"/>
      <c r="L64" s="7">
        <f>IF(J64&lt;60,0,IF(J64&gt;=100,0.5,(J64*0.05-2)/8))</f>
        <v>0.5</v>
      </c>
      <c r="M64" s="23"/>
    </row>
    <row r="65" spans="1:13" x14ac:dyDescent="0.3">
      <c r="A65" s="12" t="s">
        <v>6</v>
      </c>
      <c r="B65" s="11" t="s">
        <v>8</v>
      </c>
      <c r="C65" s="11"/>
      <c r="D65" s="4" t="s">
        <v>120</v>
      </c>
      <c r="E65" s="18" t="s">
        <v>121</v>
      </c>
      <c r="F65" s="4"/>
      <c r="G65" s="4" t="s">
        <v>113</v>
      </c>
      <c r="H65" s="4"/>
      <c r="I65" s="4"/>
      <c r="J65" s="7">
        <v>100</v>
      </c>
      <c r="K65" s="7"/>
      <c r="L65" s="7">
        <f>IF(J65&lt;60,0,IF(J65&gt;=100,0.5,(J65*0.05-2)/8))</f>
        <v>0.5</v>
      </c>
      <c r="M65" s="23"/>
    </row>
    <row r="66" spans="1:13" x14ac:dyDescent="0.3">
      <c r="A66" s="12" t="s">
        <v>6</v>
      </c>
      <c r="B66" s="11" t="s">
        <v>26</v>
      </c>
      <c r="C66" s="11"/>
      <c r="D66" s="4" t="s">
        <v>118</v>
      </c>
      <c r="E66" s="11" t="s">
        <v>119</v>
      </c>
      <c r="F66" s="4"/>
      <c r="G66" s="4" t="s">
        <v>112</v>
      </c>
      <c r="H66" s="4"/>
      <c r="I66" s="4"/>
      <c r="J66" s="7">
        <v>65</v>
      </c>
      <c r="K66" s="7"/>
      <c r="L66" s="7"/>
      <c r="M66" s="23"/>
    </row>
    <row r="67" spans="1:13" x14ac:dyDescent="0.3">
      <c r="A67" s="12" t="s">
        <v>6</v>
      </c>
      <c r="B67" s="11" t="s">
        <v>26</v>
      </c>
      <c r="C67" s="11"/>
      <c r="D67" s="4" t="s">
        <v>118</v>
      </c>
      <c r="E67" s="11" t="s">
        <v>119</v>
      </c>
      <c r="F67" s="4"/>
      <c r="G67" s="4" t="s">
        <v>113</v>
      </c>
      <c r="H67" s="4"/>
      <c r="I67" s="4"/>
      <c r="J67" s="7">
        <v>65</v>
      </c>
      <c r="K67" s="7"/>
      <c r="L67" s="7"/>
      <c r="M67" s="23"/>
    </row>
    <row r="68" spans="1:13" x14ac:dyDescent="0.3">
      <c r="A68" s="12" t="s">
        <v>6</v>
      </c>
      <c r="B68" s="11" t="s">
        <v>26</v>
      </c>
      <c r="C68" s="11"/>
      <c r="D68" s="4" t="s">
        <v>120</v>
      </c>
      <c r="E68" s="18" t="s">
        <v>121</v>
      </c>
      <c r="F68" s="4"/>
      <c r="G68" s="4" t="s">
        <v>112</v>
      </c>
      <c r="H68" s="4"/>
      <c r="I68" s="4"/>
      <c r="J68" s="21">
        <v>0</v>
      </c>
      <c r="K68" s="7"/>
      <c r="L68" s="7">
        <f>IF(J68&lt;60,0,IF(J68&gt;=100,0.5,(J68*0.05-2)/8))</f>
        <v>0</v>
      </c>
      <c r="M68" s="23"/>
    </row>
    <row r="69" spans="1:13" x14ac:dyDescent="0.3">
      <c r="A69" s="12" t="s">
        <v>6</v>
      </c>
      <c r="B69" s="11" t="s">
        <v>26</v>
      </c>
      <c r="C69" s="11"/>
      <c r="D69" s="4" t="s">
        <v>120</v>
      </c>
      <c r="E69" s="18" t="s">
        <v>121</v>
      </c>
      <c r="F69" s="4"/>
      <c r="G69" s="4" t="s">
        <v>113</v>
      </c>
      <c r="H69" s="4"/>
      <c r="I69" s="4"/>
      <c r="J69" s="7">
        <v>100</v>
      </c>
      <c r="K69" s="7"/>
      <c r="L69" s="7">
        <f>IF(J69&lt;60,0,IF(J69&gt;=100,0.5,(J69*0.05-2)/8))</f>
        <v>0.5</v>
      </c>
      <c r="M69" s="23"/>
    </row>
    <row r="70" spans="1:13" x14ac:dyDescent="0.3">
      <c r="A70" s="12" t="s">
        <v>6</v>
      </c>
      <c r="B70" s="11" t="s">
        <v>18</v>
      </c>
      <c r="C70" s="11"/>
      <c r="D70" s="4" t="s">
        <v>118</v>
      </c>
      <c r="E70" s="11" t="s">
        <v>119</v>
      </c>
      <c r="F70" s="4"/>
      <c r="G70" s="4" t="s">
        <v>112</v>
      </c>
      <c r="H70" s="4"/>
      <c r="I70" s="4"/>
      <c r="J70" s="7">
        <v>92.4</v>
      </c>
      <c r="K70" s="7"/>
      <c r="L70" s="7"/>
      <c r="M70" s="23"/>
    </row>
    <row r="71" spans="1:13" x14ac:dyDescent="0.3">
      <c r="A71" s="12" t="s">
        <v>6</v>
      </c>
      <c r="B71" s="11" t="s">
        <v>18</v>
      </c>
      <c r="C71" s="11"/>
      <c r="D71" s="4" t="s">
        <v>118</v>
      </c>
      <c r="E71" s="11" t="s">
        <v>119</v>
      </c>
      <c r="F71" s="4"/>
      <c r="G71" s="4" t="s">
        <v>113</v>
      </c>
      <c r="H71" s="4"/>
      <c r="I71" s="4"/>
      <c r="J71" s="7">
        <v>85</v>
      </c>
      <c r="K71" s="7"/>
      <c r="L71" s="7"/>
      <c r="M71" s="23"/>
    </row>
    <row r="72" spans="1:13" x14ac:dyDescent="0.3">
      <c r="A72" s="12" t="s">
        <v>6</v>
      </c>
      <c r="B72" s="11" t="s">
        <v>18</v>
      </c>
      <c r="C72" s="11"/>
      <c r="D72" s="4" t="s">
        <v>120</v>
      </c>
      <c r="E72" s="18" t="s">
        <v>121</v>
      </c>
      <c r="F72" s="4"/>
      <c r="G72" s="4" t="s">
        <v>112</v>
      </c>
      <c r="H72" s="4"/>
      <c r="I72" s="4"/>
      <c r="J72" s="21">
        <v>100</v>
      </c>
      <c r="K72" s="7"/>
      <c r="L72" s="7">
        <f>IF(J72&lt;60,0,IF(J72&gt;=100,0.5,(J72*0.05-2)/8))</f>
        <v>0.5</v>
      </c>
      <c r="M72" s="23"/>
    </row>
    <row r="73" spans="1:13" x14ac:dyDescent="0.3">
      <c r="A73" s="12" t="s">
        <v>6</v>
      </c>
      <c r="B73" s="11" t="s">
        <v>18</v>
      </c>
      <c r="C73" s="11"/>
      <c r="D73" s="4" t="s">
        <v>120</v>
      </c>
      <c r="E73" s="18" t="s">
        <v>121</v>
      </c>
      <c r="F73" s="4"/>
      <c r="G73" s="4" t="s">
        <v>113</v>
      </c>
      <c r="H73" s="4"/>
      <c r="I73" s="4"/>
      <c r="J73" s="7">
        <v>100</v>
      </c>
      <c r="K73" s="7"/>
      <c r="L73" s="7">
        <f>IF(J73&lt;60,0,IF(J73&gt;=100,0.5,(J73*0.05-2)/8))</f>
        <v>0.5</v>
      </c>
      <c r="M73" s="23"/>
    </row>
    <row r="74" spans="1:13" x14ac:dyDescent="0.3">
      <c r="A74" s="12" t="s">
        <v>6</v>
      </c>
      <c r="B74" s="11" t="s">
        <v>10</v>
      </c>
      <c r="C74" s="11"/>
      <c r="D74" s="4" t="s">
        <v>118</v>
      </c>
      <c r="E74" s="11" t="s">
        <v>119</v>
      </c>
      <c r="F74" s="4"/>
      <c r="G74" s="4" t="s">
        <v>112</v>
      </c>
      <c r="H74" s="4"/>
      <c r="I74" s="4"/>
      <c r="J74" s="7">
        <v>66.2</v>
      </c>
      <c r="K74" s="7"/>
      <c r="L74" s="7"/>
      <c r="M74" s="23"/>
    </row>
    <row r="75" spans="1:13" x14ac:dyDescent="0.3">
      <c r="A75" s="12" t="s">
        <v>6</v>
      </c>
      <c r="B75" s="11" t="s">
        <v>10</v>
      </c>
      <c r="C75" s="11"/>
      <c r="D75" s="4" t="s">
        <v>118</v>
      </c>
      <c r="E75" s="11" t="s">
        <v>119</v>
      </c>
      <c r="F75" s="4"/>
      <c r="G75" s="4" t="s">
        <v>113</v>
      </c>
      <c r="H75" s="4"/>
      <c r="I75" s="4"/>
      <c r="J75" s="7">
        <v>75</v>
      </c>
      <c r="K75" s="7"/>
      <c r="L75" s="7"/>
      <c r="M75" s="23"/>
    </row>
    <row r="76" spans="1:13" x14ac:dyDescent="0.3">
      <c r="A76" s="12" t="s">
        <v>6</v>
      </c>
      <c r="B76" s="11" t="s">
        <v>10</v>
      </c>
      <c r="C76" s="11"/>
      <c r="D76" s="4" t="s">
        <v>120</v>
      </c>
      <c r="E76" s="18" t="s">
        <v>121</v>
      </c>
      <c r="F76" s="4"/>
      <c r="G76" s="4" t="s">
        <v>112</v>
      </c>
      <c r="H76" s="4"/>
      <c r="I76" s="4"/>
      <c r="J76" s="21">
        <v>60.4166666666667</v>
      </c>
      <c r="K76" s="7"/>
      <c r="L76" s="7">
        <f>IF(J76&lt;60,0,IF(J76&gt;=100,0.5,(J76*0.05-2)/8))</f>
        <v>0.12760416666666699</v>
      </c>
      <c r="M76" s="23"/>
    </row>
    <row r="77" spans="1:13" x14ac:dyDescent="0.3">
      <c r="A77" s="12" t="s">
        <v>6</v>
      </c>
      <c r="B77" s="11" t="s">
        <v>10</v>
      </c>
      <c r="C77" s="11"/>
      <c r="D77" s="4" t="s">
        <v>120</v>
      </c>
      <c r="E77" s="18" t="s">
        <v>121</v>
      </c>
      <c r="F77" s="4"/>
      <c r="G77" s="4" t="s">
        <v>113</v>
      </c>
      <c r="H77" s="4"/>
      <c r="I77" s="4"/>
      <c r="J77" s="7">
        <v>100</v>
      </c>
      <c r="K77" s="7"/>
      <c r="L77" s="7">
        <f>IF(J77&lt;60,0,IF(J77&gt;=100,0.5,(J77*0.05-2)/8))</f>
        <v>0.5</v>
      </c>
      <c r="M77" s="23"/>
    </row>
    <row r="78" spans="1:13" x14ac:dyDescent="0.3">
      <c r="A78" s="12" t="s">
        <v>6</v>
      </c>
      <c r="B78" s="11" t="s">
        <v>22</v>
      </c>
      <c r="C78" s="11"/>
      <c r="D78" s="4" t="s">
        <v>118</v>
      </c>
      <c r="E78" s="11" t="s">
        <v>119</v>
      </c>
      <c r="F78" s="4"/>
      <c r="G78" s="4" t="s">
        <v>112</v>
      </c>
      <c r="H78" s="4"/>
      <c r="I78" s="4"/>
      <c r="J78" s="7">
        <v>82.4</v>
      </c>
      <c r="K78" s="7"/>
      <c r="L78" s="7"/>
      <c r="M78" s="23"/>
    </row>
    <row r="79" spans="1:13" x14ac:dyDescent="0.3">
      <c r="A79" s="12" t="s">
        <v>6</v>
      </c>
      <c r="B79" s="11" t="s">
        <v>22</v>
      </c>
      <c r="C79" s="11"/>
      <c r="D79" s="4" t="s">
        <v>118</v>
      </c>
      <c r="E79" s="11" t="s">
        <v>119</v>
      </c>
      <c r="F79" s="4"/>
      <c r="G79" s="4" t="s">
        <v>113</v>
      </c>
      <c r="H79" s="4"/>
      <c r="I79" s="4"/>
      <c r="J79" s="7">
        <v>65</v>
      </c>
      <c r="K79" s="7"/>
      <c r="L79" s="7"/>
      <c r="M79" s="23"/>
    </row>
    <row r="80" spans="1:13" x14ac:dyDescent="0.3">
      <c r="A80" s="12" t="s">
        <v>6</v>
      </c>
      <c r="B80" s="11" t="s">
        <v>22</v>
      </c>
      <c r="C80" s="11"/>
      <c r="D80" s="4" t="s">
        <v>120</v>
      </c>
      <c r="E80" s="18" t="s">
        <v>121</v>
      </c>
      <c r="F80" s="4"/>
      <c r="G80" s="4" t="s">
        <v>112</v>
      </c>
      <c r="H80" s="4"/>
      <c r="I80" s="4"/>
      <c r="J80" s="21">
        <v>86.25</v>
      </c>
      <c r="K80" s="7"/>
      <c r="L80" s="7">
        <f>IF(J80&lt;60,0,IF(J80&gt;=100,0.5,(J80*0.05-2)/8))</f>
        <v>0.2890625</v>
      </c>
      <c r="M80" s="23"/>
    </row>
    <row r="81" spans="1:13" x14ac:dyDescent="0.3">
      <c r="A81" s="12" t="s">
        <v>6</v>
      </c>
      <c r="B81" s="11" t="s">
        <v>22</v>
      </c>
      <c r="C81" s="11"/>
      <c r="D81" s="4" t="s">
        <v>120</v>
      </c>
      <c r="E81" s="18" t="s">
        <v>121</v>
      </c>
      <c r="F81" s="4"/>
      <c r="G81" s="4" t="s">
        <v>113</v>
      </c>
      <c r="H81" s="4"/>
      <c r="I81" s="4"/>
      <c r="J81" s="7">
        <v>100</v>
      </c>
      <c r="K81" s="7"/>
      <c r="L81" s="7">
        <f>IF(J81&lt;60,0,IF(J81&gt;=100,0.5,(J81*0.05-2)/8))</f>
        <v>0.5</v>
      </c>
      <c r="M81" s="23"/>
    </row>
    <row r="82" spans="1:13" x14ac:dyDescent="0.3">
      <c r="A82" s="12" t="s">
        <v>6</v>
      </c>
      <c r="B82" s="11" t="s">
        <v>31</v>
      </c>
      <c r="C82" s="11"/>
      <c r="D82" s="4" t="s">
        <v>118</v>
      </c>
      <c r="E82" s="11" t="s">
        <v>119</v>
      </c>
      <c r="F82" s="4"/>
      <c r="G82" s="4" t="s">
        <v>112</v>
      </c>
      <c r="H82" s="4"/>
      <c r="I82" s="4"/>
      <c r="J82" s="7">
        <v>89.2</v>
      </c>
      <c r="K82" s="7"/>
      <c r="L82" s="7"/>
      <c r="M82" s="23"/>
    </row>
    <row r="83" spans="1:13" x14ac:dyDescent="0.3">
      <c r="A83" s="12" t="s">
        <v>6</v>
      </c>
      <c r="B83" s="11" t="s">
        <v>31</v>
      </c>
      <c r="C83" s="11"/>
      <c r="D83" s="4" t="s">
        <v>118</v>
      </c>
      <c r="E83" s="11" t="s">
        <v>119</v>
      </c>
      <c r="F83" s="4"/>
      <c r="G83" s="4" t="s">
        <v>113</v>
      </c>
      <c r="H83" s="4"/>
      <c r="I83" s="4"/>
      <c r="J83" s="7">
        <v>65</v>
      </c>
      <c r="K83" s="7"/>
      <c r="L83" s="7"/>
      <c r="M83" s="23"/>
    </row>
    <row r="84" spans="1:13" x14ac:dyDescent="0.3">
      <c r="A84" s="12" t="s">
        <v>6</v>
      </c>
      <c r="B84" s="11" t="s">
        <v>31</v>
      </c>
      <c r="C84" s="11"/>
      <c r="D84" s="4" t="s">
        <v>120</v>
      </c>
      <c r="E84" s="18" t="s">
        <v>121</v>
      </c>
      <c r="F84" s="4"/>
      <c r="G84" s="4" t="s">
        <v>112</v>
      </c>
      <c r="H84" s="4"/>
      <c r="I84" s="4"/>
      <c r="J84" s="21">
        <v>0</v>
      </c>
      <c r="K84" s="7"/>
      <c r="L84" s="7">
        <f>IF(J84&lt;60,0,IF(J84&gt;=100,0.5,(J84*0.05-2)/8))</f>
        <v>0</v>
      </c>
      <c r="M84" s="23"/>
    </row>
    <row r="85" spans="1:13" x14ac:dyDescent="0.3">
      <c r="A85" s="12" t="s">
        <v>6</v>
      </c>
      <c r="B85" s="11" t="s">
        <v>31</v>
      </c>
      <c r="C85" s="11"/>
      <c r="D85" s="4" t="s">
        <v>120</v>
      </c>
      <c r="E85" s="18" t="s">
        <v>121</v>
      </c>
      <c r="F85" s="4"/>
      <c r="G85" s="4" t="s">
        <v>113</v>
      </c>
      <c r="H85" s="4"/>
      <c r="I85" s="4"/>
      <c r="J85" s="7">
        <v>0</v>
      </c>
      <c r="K85" s="7"/>
      <c r="L85" s="7">
        <f>IF(J85&lt;60,0,IF(J85&gt;=100,0.5,(J85*0.05-2)/8))</f>
        <v>0</v>
      </c>
      <c r="M85" s="23"/>
    </row>
    <row r="86" spans="1:13" x14ac:dyDescent="0.3">
      <c r="A86" s="12" t="s">
        <v>6</v>
      </c>
      <c r="B86" s="11" t="s">
        <v>34</v>
      </c>
      <c r="C86" s="11"/>
      <c r="D86" s="4" t="s">
        <v>118</v>
      </c>
      <c r="E86" s="11" t="s">
        <v>119</v>
      </c>
      <c r="F86" s="4"/>
      <c r="G86" s="4" t="s">
        <v>112</v>
      </c>
      <c r="H86" s="4"/>
      <c r="I86" s="4"/>
      <c r="J86" s="7">
        <v>90.4</v>
      </c>
      <c r="K86" s="7"/>
      <c r="L86" s="7"/>
      <c r="M86" s="23"/>
    </row>
    <row r="87" spans="1:13" x14ac:dyDescent="0.3">
      <c r="A87" s="12" t="s">
        <v>6</v>
      </c>
      <c r="B87" s="11" t="s">
        <v>34</v>
      </c>
      <c r="C87" s="11"/>
      <c r="D87" s="4" t="s">
        <v>118</v>
      </c>
      <c r="E87" s="11" t="s">
        <v>119</v>
      </c>
      <c r="F87" s="4"/>
      <c r="G87" s="4" t="s">
        <v>113</v>
      </c>
      <c r="H87" s="4"/>
      <c r="I87" s="4"/>
      <c r="J87" s="7">
        <v>65</v>
      </c>
      <c r="K87" s="7"/>
      <c r="L87" s="7"/>
      <c r="M87" s="23"/>
    </row>
    <row r="88" spans="1:13" x14ac:dyDescent="0.3">
      <c r="A88" s="12" t="s">
        <v>6</v>
      </c>
      <c r="B88" s="11" t="s">
        <v>34</v>
      </c>
      <c r="C88" s="11"/>
      <c r="D88" s="4" t="s">
        <v>120</v>
      </c>
      <c r="E88" s="18" t="s">
        <v>121</v>
      </c>
      <c r="F88" s="4"/>
      <c r="G88" s="4" t="s">
        <v>112</v>
      </c>
      <c r="H88" s="4"/>
      <c r="I88" s="4"/>
      <c r="J88" s="21">
        <v>100</v>
      </c>
      <c r="K88" s="7"/>
      <c r="L88" s="7">
        <f>IF(J88&lt;60,0,IF(J88&gt;=100,0.5,(J88*0.05-2)/8))</f>
        <v>0.5</v>
      </c>
      <c r="M88" s="23"/>
    </row>
    <row r="89" spans="1:13" x14ac:dyDescent="0.3">
      <c r="A89" s="12" t="s">
        <v>6</v>
      </c>
      <c r="B89" s="11" t="s">
        <v>34</v>
      </c>
      <c r="C89" s="11"/>
      <c r="D89" s="4" t="s">
        <v>120</v>
      </c>
      <c r="E89" s="18" t="s">
        <v>121</v>
      </c>
      <c r="F89" s="4"/>
      <c r="G89" s="4" t="s">
        <v>113</v>
      </c>
      <c r="H89" s="4"/>
      <c r="I89" s="4"/>
      <c r="J89" s="7">
        <v>100</v>
      </c>
      <c r="K89" s="7"/>
      <c r="L89" s="7">
        <f>IF(J89&lt;60,0,IF(J89&gt;=100,0.5,(J89*0.05-2)/8))</f>
        <v>0.5</v>
      </c>
      <c r="M89" s="23"/>
    </row>
    <row r="90" spans="1:13" x14ac:dyDescent="0.3">
      <c r="A90" s="12" t="s">
        <v>6</v>
      </c>
      <c r="B90" s="11" t="s">
        <v>38</v>
      </c>
      <c r="C90" s="11"/>
      <c r="D90" s="4" t="s">
        <v>118</v>
      </c>
      <c r="E90" s="11" t="s">
        <v>119</v>
      </c>
      <c r="F90" s="4"/>
      <c r="G90" s="4" t="s">
        <v>112</v>
      </c>
      <c r="H90" s="4"/>
      <c r="I90" s="4"/>
      <c r="J90" s="7">
        <v>90.4</v>
      </c>
      <c r="K90" s="7"/>
      <c r="L90" s="7"/>
      <c r="M90" s="23"/>
    </row>
    <row r="91" spans="1:13" x14ac:dyDescent="0.3">
      <c r="A91" s="12" t="s">
        <v>6</v>
      </c>
      <c r="B91" s="11" t="s">
        <v>38</v>
      </c>
      <c r="C91" s="11"/>
      <c r="D91" s="4" t="s">
        <v>118</v>
      </c>
      <c r="E91" s="11" t="s">
        <v>119</v>
      </c>
      <c r="F91" s="4"/>
      <c r="G91" s="4" t="s">
        <v>113</v>
      </c>
      <c r="H91" s="4"/>
      <c r="I91" s="4"/>
      <c r="J91" s="7">
        <v>75</v>
      </c>
      <c r="K91" s="7"/>
      <c r="L91" s="7"/>
      <c r="M91" s="23"/>
    </row>
    <row r="92" spans="1:13" x14ac:dyDescent="0.3">
      <c r="A92" s="12" t="s">
        <v>6</v>
      </c>
      <c r="B92" s="11" t="s">
        <v>38</v>
      </c>
      <c r="C92" s="11"/>
      <c r="D92" s="4" t="s">
        <v>120</v>
      </c>
      <c r="E92" s="18" t="s">
        <v>121</v>
      </c>
      <c r="F92" s="4"/>
      <c r="G92" s="4" t="s">
        <v>112</v>
      </c>
      <c r="H92" s="4"/>
      <c r="I92" s="4"/>
      <c r="J92" s="21">
        <v>0</v>
      </c>
      <c r="K92" s="7"/>
      <c r="L92" s="7">
        <f>IF(J92&lt;60,0,IF(J92&gt;=100,0.5,(J92*0.05-2)/8))</f>
        <v>0</v>
      </c>
      <c r="M92" s="23"/>
    </row>
    <row r="93" spans="1:13" x14ac:dyDescent="0.3">
      <c r="A93" s="12" t="s">
        <v>6</v>
      </c>
      <c r="B93" s="11" t="s">
        <v>38</v>
      </c>
      <c r="C93" s="11"/>
      <c r="D93" s="4" t="s">
        <v>120</v>
      </c>
      <c r="E93" s="18" t="s">
        <v>121</v>
      </c>
      <c r="F93" s="4"/>
      <c r="G93" s="4" t="s">
        <v>113</v>
      </c>
      <c r="H93" s="4"/>
      <c r="I93" s="4"/>
      <c r="J93" s="7">
        <v>0</v>
      </c>
      <c r="K93" s="7"/>
      <c r="L93" s="7">
        <f>IF(J93&lt;60,0,IF(J93&gt;=100,0.5,(J93*0.05-2)/8))</f>
        <v>0</v>
      </c>
      <c r="M93" s="22"/>
    </row>
    <row r="94" spans="1:13" x14ac:dyDescent="0.3">
      <c r="A94" s="12" t="s">
        <v>6</v>
      </c>
      <c r="B94" s="11" t="s">
        <v>12</v>
      </c>
      <c r="C94" s="11"/>
      <c r="D94" s="4" t="s">
        <v>118</v>
      </c>
      <c r="E94" s="11" t="s">
        <v>119</v>
      </c>
      <c r="F94" s="4"/>
      <c r="G94" s="4" t="s">
        <v>112</v>
      </c>
      <c r="H94" s="4"/>
      <c r="I94" s="4"/>
      <c r="J94" s="7">
        <v>92</v>
      </c>
      <c r="K94" s="7"/>
      <c r="L94" s="7"/>
      <c r="M94" s="22"/>
    </row>
    <row r="95" spans="1:13" x14ac:dyDescent="0.3">
      <c r="A95" s="12" t="s">
        <v>6</v>
      </c>
      <c r="B95" s="11" t="s">
        <v>12</v>
      </c>
      <c r="C95" s="11"/>
      <c r="D95" s="4" t="s">
        <v>118</v>
      </c>
      <c r="E95" s="11" t="s">
        <v>119</v>
      </c>
      <c r="F95" s="4"/>
      <c r="G95" s="4" t="s">
        <v>113</v>
      </c>
      <c r="H95" s="4"/>
      <c r="I95" s="4"/>
      <c r="J95" s="7">
        <v>85</v>
      </c>
      <c r="K95" s="7"/>
      <c r="L95" s="7"/>
      <c r="M95" s="22"/>
    </row>
    <row r="96" spans="1:13" x14ac:dyDescent="0.3">
      <c r="A96" s="12" t="s">
        <v>6</v>
      </c>
      <c r="B96" s="11" t="s">
        <v>12</v>
      </c>
      <c r="C96" s="11"/>
      <c r="D96" s="4" t="s">
        <v>120</v>
      </c>
      <c r="E96" s="18" t="s">
        <v>121</v>
      </c>
      <c r="F96" s="4"/>
      <c r="G96" s="4" t="s">
        <v>112</v>
      </c>
      <c r="H96" s="4"/>
      <c r="I96" s="4"/>
      <c r="J96" s="21">
        <v>100</v>
      </c>
      <c r="K96" s="7"/>
      <c r="L96" s="7">
        <f>IF(J96&lt;60,0,IF(J96&gt;=100,0.5,(J96*0.05-2)/8))</f>
        <v>0.5</v>
      </c>
      <c r="M96" s="22"/>
    </row>
    <row r="97" spans="1:13" x14ac:dyDescent="0.3">
      <c r="A97" s="12" t="s">
        <v>6</v>
      </c>
      <c r="B97" s="11" t="s">
        <v>12</v>
      </c>
      <c r="C97" s="11"/>
      <c r="D97" s="4" t="s">
        <v>120</v>
      </c>
      <c r="E97" s="18" t="s">
        <v>121</v>
      </c>
      <c r="F97" s="4"/>
      <c r="G97" s="4" t="s">
        <v>113</v>
      </c>
      <c r="H97" s="4"/>
      <c r="I97" s="4"/>
      <c r="J97" s="7">
        <v>100</v>
      </c>
      <c r="K97" s="7"/>
      <c r="L97" s="7">
        <f>IF(J97&lt;60,0,IF(J97&gt;=100,0.5,(J97*0.05-2)/8))</f>
        <v>0.5</v>
      </c>
      <c r="M97" s="22"/>
    </row>
    <row r="98" spans="1:13" x14ac:dyDescent="0.3">
      <c r="A98" s="12" t="s">
        <v>6</v>
      </c>
      <c r="B98" s="11" t="s">
        <v>27</v>
      </c>
      <c r="C98" s="11"/>
      <c r="D98" s="4" t="s">
        <v>118</v>
      </c>
      <c r="E98" s="11" t="s">
        <v>119</v>
      </c>
      <c r="F98" s="4"/>
      <c r="G98" s="4" t="s">
        <v>112</v>
      </c>
      <c r="H98" s="4"/>
      <c r="I98" s="4"/>
      <c r="J98" s="7">
        <v>92</v>
      </c>
      <c r="K98" s="7"/>
      <c r="L98" s="7"/>
      <c r="M98" s="22"/>
    </row>
    <row r="99" spans="1:13" x14ac:dyDescent="0.3">
      <c r="A99" s="12" t="s">
        <v>6</v>
      </c>
      <c r="B99" s="11" t="s">
        <v>27</v>
      </c>
      <c r="C99" s="11"/>
      <c r="D99" s="4" t="s">
        <v>118</v>
      </c>
      <c r="E99" s="11" t="s">
        <v>119</v>
      </c>
      <c r="F99" s="4"/>
      <c r="G99" s="4" t="s">
        <v>113</v>
      </c>
      <c r="H99" s="4"/>
      <c r="I99" s="4"/>
      <c r="J99" s="7">
        <v>75</v>
      </c>
      <c r="K99" s="7"/>
      <c r="L99" s="7"/>
      <c r="M99" s="22"/>
    </row>
    <row r="100" spans="1:13" x14ac:dyDescent="0.3">
      <c r="A100" s="12" t="s">
        <v>6</v>
      </c>
      <c r="B100" s="11" t="s">
        <v>27</v>
      </c>
      <c r="C100" s="11"/>
      <c r="D100" s="4" t="s">
        <v>120</v>
      </c>
      <c r="E100" s="18" t="s">
        <v>121</v>
      </c>
      <c r="F100" s="4"/>
      <c r="G100" s="4" t="s">
        <v>112</v>
      </c>
      <c r="H100" s="4"/>
      <c r="I100" s="4"/>
      <c r="J100" s="21">
        <v>100</v>
      </c>
      <c r="K100" s="7"/>
      <c r="L100" s="7">
        <f>IF(J100&lt;60,0,IF(J100&gt;=100,0.5,(J100*0.05-2)/8))</f>
        <v>0.5</v>
      </c>
      <c r="M100" s="22"/>
    </row>
    <row r="101" spans="1:13" x14ac:dyDescent="0.3">
      <c r="A101" s="12" t="s">
        <v>6</v>
      </c>
      <c r="B101" s="11" t="s">
        <v>27</v>
      </c>
      <c r="C101" s="11"/>
      <c r="D101" s="4" t="s">
        <v>120</v>
      </c>
      <c r="E101" s="18" t="s">
        <v>121</v>
      </c>
      <c r="F101" s="4"/>
      <c r="G101" s="4" t="s">
        <v>113</v>
      </c>
      <c r="H101" s="4"/>
      <c r="I101" s="4"/>
      <c r="J101" s="7">
        <v>100</v>
      </c>
      <c r="K101" s="7"/>
      <c r="L101" s="7">
        <f>IF(J101&lt;60,0,IF(J101&gt;=100,0.5,(J101*0.05-2)/8))</f>
        <v>0.5</v>
      </c>
      <c r="M101" s="22"/>
    </row>
    <row r="102" spans="1:13" x14ac:dyDescent="0.3">
      <c r="A102" s="12" t="s">
        <v>6</v>
      </c>
      <c r="B102" s="11" t="s">
        <v>36</v>
      </c>
      <c r="C102" s="11"/>
      <c r="D102" s="4" t="s">
        <v>118</v>
      </c>
      <c r="E102" s="11" t="s">
        <v>119</v>
      </c>
      <c r="F102" s="4"/>
      <c r="G102" s="4" t="s">
        <v>112</v>
      </c>
      <c r="H102" s="4"/>
      <c r="I102" s="4"/>
      <c r="J102" s="7">
        <v>78.400000000000006</v>
      </c>
      <c r="K102" s="7"/>
      <c r="L102" s="7"/>
      <c r="M102" s="22"/>
    </row>
    <row r="103" spans="1:13" x14ac:dyDescent="0.3">
      <c r="A103" s="12" t="s">
        <v>6</v>
      </c>
      <c r="B103" s="11" t="s">
        <v>36</v>
      </c>
      <c r="C103" s="11"/>
      <c r="D103" s="4" t="s">
        <v>118</v>
      </c>
      <c r="E103" s="11" t="s">
        <v>119</v>
      </c>
      <c r="F103" s="4"/>
      <c r="G103" s="4" t="s">
        <v>113</v>
      </c>
      <c r="H103" s="4"/>
      <c r="I103" s="4"/>
      <c r="J103" s="7">
        <v>65</v>
      </c>
      <c r="K103" s="7"/>
      <c r="L103" s="7"/>
      <c r="M103" s="22"/>
    </row>
    <row r="104" spans="1:13" x14ac:dyDescent="0.3">
      <c r="A104" s="12" t="s">
        <v>6</v>
      </c>
      <c r="B104" s="11" t="s">
        <v>36</v>
      </c>
      <c r="C104" s="11"/>
      <c r="D104" s="4" t="s">
        <v>120</v>
      </c>
      <c r="E104" s="18" t="s">
        <v>121</v>
      </c>
      <c r="F104" s="4"/>
      <c r="G104" s="4" t="s">
        <v>112</v>
      </c>
      <c r="H104" s="4"/>
      <c r="I104" s="4"/>
      <c r="J104" s="21">
        <v>0</v>
      </c>
      <c r="K104" s="7"/>
      <c r="L104" s="7">
        <f>IF(J104&lt;60,0,IF(J104&gt;=100,0.5,(J104*0.05-2)/8))</f>
        <v>0</v>
      </c>
      <c r="M104" s="22"/>
    </row>
    <row r="105" spans="1:13" x14ac:dyDescent="0.3">
      <c r="A105" s="12" t="s">
        <v>6</v>
      </c>
      <c r="B105" s="11" t="s">
        <v>36</v>
      </c>
      <c r="C105" s="11"/>
      <c r="D105" s="4" t="s">
        <v>120</v>
      </c>
      <c r="E105" s="18" t="s">
        <v>121</v>
      </c>
      <c r="F105" s="4"/>
      <c r="G105" s="4" t="s">
        <v>113</v>
      </c>
      <c r="H105" s="4"/>
      <c r="I105" s="4"/>
      <c r="J105" s="7">
        <v>60</v>
      </c>
      <c r="K105" s="7"/>
      <c r="L105" s="7">
        <f>IF(J105&lt;60,0,IF(J105&gt;=100,0.5,(J105*0.05-2)/8))</f>
        <v>0.125</v>
      </c>
      <c r="M105" s="22"/>
    </row>
    <row r="106" spans="1:13" x14ac:dyDescent="0.3">
      <c r="A106" s="12" t="s">
        <v>6</v>
      </c>
      <c r="B106" s="11" t="s">
        <v>39</v>
      </c>
      <c r="C106" s="11"/>
      <c r="D106" s="4" t="s">
        <v>118</v>
      </c>
      <c r="E106" s="11" t="s">
        <v>119</v>
      </c>
      <c r="F106" s="4"/>
      <c r="G106" s="4" t="s">
        <v>112</v>
      </c>
      <c r="H106" s="4"/>
      <c r="I106" s="4"/>
      <c r="J106" s="7">
        <v>64.599999999999994</v>
      </c>
      <c r="K106" s="7"/>
      <c r="L106" s="7"/>
      <c r="M106" s="22"/>
    </row>
    <row r="107" spans="1:13" x14ac:dyDescent="0.3">
      <c r="A107" s="12" t="s">
        <v>6</v>
      </c>
      <c r="B107" s="11" t="s">
        <v>39</v>
      </c>
      <c r="C107" s="11"/>
      <c r="D107" s="4" t="s">
        <v>118</v>
      </c>
      <c r="E107" s="11" t="s">
        <v>119</v>
      </c>
      <c r="F107" s="4"/>
      <c r="G107" s="4" t="s">
        <v>113</v>
      </c>
      <c r="H107" s="4"/>
      <c r="I107" s="4"/>
      <c r="J107" s="7">
        <v>65</v>
      </c>
      <c r="K107" s="7"/>
      <c r="L107" s="7"/>
      <c r="M107" s="22"/>
    </row>
    <row r="108" spans="1:13" x14ac:dyDescent="0.3">
      <c r="A108" s="12" t="s">
        <v>6</v>
      </c>
      <c r="B108" s="11" t="s">
        <v>39</v>
      </c>
      <c r="C108" s="11"/>
      <c r="D108" s="4" t="s">
        <v>120</v>
      </c>
      <c r="E108" s="18" t="s">
        <v>121</v>
      </c>
      <c r="F108" s="4"/>
      <c r="G108" s="4" t="s">
        <v>112</v>
      </c>
      <c r="H108" s="4"/>
      <c r="I108" s="4"/>
      <c r="J108" s="21">
        <v>60.05</v>
      </c>
      <c r="K108" s="7"/>
      <c r="L108" s="7">
        <f>IF(J108&lt;60,0,IF(J108&gt;=100,0.5,(J108*0.05-2)/8))</f>
        <v>0.12531249999999999</v>
      </c>
      <c r="M108" s="22"/>
    </row>
    <row r="109" spans="1:13" x14ac:dyDescent="0.3">
      <c r="A109" s="12" t="s">
        <v>6</v>
      </c>
      <c r="B109" s="11" t="s">
        <v>39</v>
      </c>
      <c r="C109" s="11"/>
      <c r="D109" s="4" t="s">
        <v>120</v>
      </c>
      <c r="E109" s="18" t="s">
        <v>121</v>
      </c>
      <c r="F109" s="4"/>
      <c r="G109" s="4" t="s">
        <v>113</v>
      </c>
      <c r="H109" s="4"/>
      <c r="I109" s="4"/>
      <c r="J109" s="7">
        <v>100</v>
      </c>
      <c r="K109" s="7"/>
      <c r="L109" s="7">
        <f>IF(J109&lt;60,0,IF(J109&gt;=100,0.5,(J109*0.05-2)/8))</f>
        <v>0.5</v>
      </c>
    </row>
    <row r="110" spans="1:13" x14ac:dyDescent="0.3">
      <c r="A110" s="12" t="s">
        <v>6</v>
      </c>
      <c r="B110" s="11" t="s">
        <v>41</v>
      </c>
      <c r="C110" s="11"/>
      <c r="D110" s="4" t="s">
        <v>118</v>
      </c>
      <c r="E110" s="11" t="s">
        <v>119</v>
      </c>
      <c r="F110" s="4"/>
      <c r="G110" s="4" t="s">
        <v>112</v>
      </c>
      <c r="H110" s="4"/>
      <c r="I110" s="4"/>
      <c r="J110" s="7">
        <v>90.2</v>
      </c>
      <c r="K110" s="7"/>
      <c r="L110" s="7"/>
      <c r="M110" s="22"/>
    </row>
    <row r="111" spans="1:13" x14ac:dyDescent="0.3">
      <c r="A111" s="12" t="s">
        <v>6</v>
      </c>
      <c r="B111" s="11" t="s">
        <v>41</v>
      </c>
      <c r="C111" s="11"/>
      <c r="D111" s="4" t="s">
        <v>118</v>
      </c>
      <c r="E111" s="11" t="s">
        <v>119</v>
      </c>
      <c r="F111" s="4"/>
      <c r="G111" s="4" t="s">
        <v>113</v>
      </c>
      <c r="H111" s="4"/>
      <c r="I111" s="4"/>
      <c r="J111" s="7">
        <v>65</v>
      </c>
      <c r="K111" s="7"/>
      <c r="L111" s="7"/>
      <c r="M111" s="22"/>
    </row>
    <row r="112" spans="1:13" x14ac:dyDescent="0.3">
      <c r="A112" s="12" t="s">
        <v>6</v>
      </c>
      <c r="B112" s="11" t="s">
        <v>41</v>
      </c>
      <c r="C112" s="11"/>
      <c r="D112" s="4" t="s">
        <v>120</v>
      </c>
      <c r="E112" s="18" t="s">
        <v>121</v>
      </c>
      <c r="F112" s="4"/>
      <c r="G112" s="4" t="s">
        <v>112</v>
      </c>
      <c r="H112" s="4"/>
      <c r="I112" s="4"/>
      <c r="J112" s="21">
        <v>100</v>
      </c>
      <c r="K112" s="7"/>
      <c r="L112" s="7">
        <f>IF(J112&lt;60,0,IF(J112&gt;=100,0.5,(J112*0.05-2)/8))</f>
        <v>0.5</v>
      </c>
      <c r="M112" s="22"/>
    </row>
    <row r="113" spans="1:13" x14ac:dyDescent="0.3">
      <c r="A113" s="12" t="s">
        <v>6</v>
      </c>
      <c r="B113" s="11" t="s">
        <v>41</v>
      </c>
      <c r="C113" s="11"/>
      <c r="D113" s="4" t="s">
        <v>120</v>
      </c>
      <c r="E113" s="18" t="s">
        <v>121</v>
      </c>
      <c r="F113" s="4"/>
      <c r="G113" s="4" t="s">
        <v>113</v>
      </c>
      <c r="H113" s="4"/>
      <c r="I113" s="4"/>
      <c r="J113" s="7">
        <v>100</v>
      </c>
      <c r="K113" s="7"/>
      <c r="L113" s="7">
        <f>IF(J113&lt;60,0,IF(J113&gt;=100,0.5,(J113*0.05-2)/8))</f>
        <v>0.5</v>
      </c>
      <c r="M113" s="3"/>
    </row>
    <row r="114" spans="1:13" x14ac:dyDescent="0.3">
      <c r="A114" s="12" t="s">
        <v>6</v>
      </c>
      <c r="B114" s="11" t="s">
        <v>37</v>
      </c>
      <c r="C114" s="11"/>
      <c r="D114" s="4" t="s">
        <v>118</v>
      </c>
      <c r="E114" s="11" t="s">
        <v>119</v>
      </c>
      <c r="F114" s="4"/>
      <c r="G114" s="4" t="s">
        <v>112</v>
      </c>
      <c r="H114" s="4"/>
      <c r="I114" s="4"/>
      <c r="J114" s="7">
        <v>65.8</v>
      </c>
      <c r="K114" s="7"/>
      <c r="L114" s="7"/>
      <c r="M114" s="3"/>
    </row>
    <row r="115" spans="1:13" x14ac:dyDescent="0.3">
      <c r="A115" s="12" t="s">
        <v>6</v>
      </c>
      <c r="B115" s="11" t="s">
        <v>37</v>
      </c>
      <c r="C115" s="11"/>
      <c r="D115" s="4" t="s">
        <v>118</v>
      </c>
      <c r="E115" s="11" t="s">
        <v>119</v>
      </c>
      <c r="F115" s="4"/>
      <c r="G115" s="4" t="s">
        <v>113</v>
      </c>
      <c r="H115" s="4"/>
      <c r="I115" s="4"/>
      <c r="J115" s="7">
        <v>65</v>
      </c>
      <c r="K115" s="7"/>
      <c r="L115" s="7"/>
      <c r="M115" s="3"/>
    </row>
    <row r="116" spans="1:13" x14ac:dyDescent="0.3">
      <c r="A116" s="12" t="s">
        <v>6</v>
      </c>
      <c r="B116" s="11" t="s">
        <v>37</v>
      </c>
      <c r="C116" s="11"/>
      <c r="D116" s="4" t="s">
        <v>120</v>
      </c>
      <c r="E116" s="18" t="s">
        <v>121</v>
      </c>
      <c r="F116" s="4"/>
      <c r="G116" s="4" t="s">
        <v>112</v>
      </c>
      <c r="H116" s="4"/>
      <c r="I116" s="4"/>
      <c r="J116" s="21">
        <v>0</v>
      </c>
      <c r="K116" s="7"/>
      <c r="L116" s="7">
        <f>IF(J116&lt;60,0,IF(J116&gt;=100,0.5,(J116*0.05-2)/8))</f>
        <v>0</v>
      </c>
      <c r="M116" s="3"/>
    </row>
    <row r="117" spans="1:13" x14ac:dyDescent="0.3">
      <c r="A117" s="12" t="s">
        <v>6</v>
      </c>
      <c r="B117" s="11" t="s">
        <v>37</v>
      </c>
      <c r="C117" s="11"/>
      <c r="D117" s="4" t="s">
        <v>120</v>
      </c>
      <c r="E117" s="18" t="s">
        <v>121</v>
      </c>
      <c r="F117" s="4"/>
      <c r="G117" s="4" t="s">
        <v>113</v>
      </c>
      <c r="H117" s="4"/>
      <c r="I117" s="4"/>
      <c r="J117" s="7">
        <v>0</v>
      </c>
      <c r="K117" s="7"/>
      <c r="L117" s="7">
        <f>IF(J117&lt;60,0,IF(J117&gt;=100,0.5,(J117*0.05-2)/8))</f>
        <v>0</v>
      </c>
      <c r="M117" s="3"/>
    </row>
    <row r="118" spans="1:13" x14ac:dyDescent="0.3">
      <c r="A118" s="12" t="s">
        <v>6</v>
      </c>
      <c r="B118" s="11" t="s">
        <v>17</v>
      </c>
      <c r="C118" s="11"/>
      <c r="D118" s="4" t="s">
        <v>118</v>
      </c>
      <c r="E118" s="11" t="s">
        <v>119</v>
      </c>
      <c r="F118" s="4"/>
      <c r="G118" s="4" t="s">
        <v>112</v>
      </c>
      <c r="H118" s="4"/>
      <c r="I118" s="4"/>
      <c r="J118" s="7">
        <v>90.6</v>
      </c>
      <c r="K118" s="7"/>
      <c r="L118" s="7"/>
    </row>
    <row r="119" spans="1:13" x14ac:dyDescent="0.3">
      <c r="A119" s="12" t="s">
        <v>6</v>
      </c>
      <c r="B119" s="11" t="s">
        <v>17</v>
      </c>
      <c r="C119" s="11"/>
      <c r="D119" s="4" t="s">
        <v>118</v>
      </c>
      <c r="E119" s="11" t="s">
        <v>119</v>
      </c>
      <c r="F119" s="4"/>
      <c r="G119" s="4" t="s">
        <v>113</v>
      </c>
      <c r="H119" s="4"/>
      <c r="I119" s="4"/>
      <c r="J119" s="7">
        <v>75</v>
      </c>
      <c r="K119" s="7"/>
      <c r="L119" s="7"/>
    </row>
    <row r="120" spans="1:13" x14ac:dyDescent="0.3">
      <c r="A120" s="12" t="s">
        <v>6</v>
      </c>
      <c r="B120" s="11" t="s">
        <v>17</v>
      </c>
      <c r="C120" s="11"/>
      <c r="D120" s="4" t="s">
        <v>120</v>
      </c>
      <c r="E120" s="18" t="s">
        <v>121</v>
      </c>
      <c r="F120" s="4"/>
      <c r="G120" s="4" t="s">
        <v>112</v>
      </c>
      <c r="H120" s="4"/>
      <c r="I120" s="4"/>
      <c r="J120" s="21">
        <v>100</v>
      </c>
      <c r="K120" s="7"/>
      <c r="L120" s="7">
        <f>IF(J120&lt;60,0,IF(J120&gt;=100,0.5,(J120*0.05-2)/8))</f>
        <v>0.5</v>
      </c>
    </row>
    <row r="121" spans="1:13" x14ac:dyDescent="0.3">
      <c r="A121" s="12" t="s">
        <v>6</v>
      </c>
      <c r="B121" s="11" t="s">
        <v>17</v>
      </c>
      <c r="C121" s="11"/>
      <c r="D121" s="4" t="s">
        <v>120</v>
      </c>
      <c r="E121" s="18" t="s">
        <v>121</v>
      </c>
      <c r="F121" s="4"/>
      <c r="G121" s="4" t="s">
        <v>113</v>
      </c>
      <c r="H121" s="4"/>
      <c r="I121" s="4"/>
      <c r="J121" s="7">
        <v>100</v>
      </c>
      <c r="K121" s="7"/>
      <c r="L121" s="7">
        <f>IF(J121&lt;60,0,IF(J121&gt;=100,0.5,(J121*0.05-2)/8))</f>
        <v>0.5</v>
      </c>
    </row>
    <row r="122" spans="1:13" x14ac:dyDescent="0.3">
      <c r="A122" s="12" t="s">
        <v>6</v>
      </c>
      <c r="B122" s="11" t="s">
        <v>33</v>
      </c>
      <c r="C122" s="11"/>
      <c r="D122" s="4" t="s">
        <v>118</v>
      </c>
      <c r="E122" s="11" t="s">
        <v>119</v>
      </c>
      <c r="F122" s="4"/>
      <c r="G122" s="4" t="s">
        <v>112</v>
      </c>
      <c r="H122" s="4"/>
      <c r="I122" s="4"/>
      <c r="J122" s="7">
        <v>93.2</v>
      </c>
      <c r="K122" s="7"/>
      <c r="L122" s="7"/>
    </row>
    <row r="123" spans="1:13" x14ac:dyDescent="0.3">
      <c r="A123" s="12" t="s">
        <v>6</v>
      </c>
      <c r="B123" s="11" t="s">
        <v>33</v>
      </c>
      <c r="C123" s="11"/>
      <c r="D123" s="4" t="s">
        <v>118</v>
      </c>
      <c r="E123" s="11" t="s">
        <v>119</v>
      </c>
      <c r="F123" s="4"/>
      <c r="G123" s="4" t="s">
        <v>113</v>
      </c>
      <c r="H123" s="4"/>
      <c r="I123" s="4"/>
      <c r="J123" s="7">
        <v>85</v>
      </c>
      <c r="K123" s="7"/>
      <c r="L123" s="7"/>
    </row>
    <row r="124" spans="1:13" x14ac:dyDescent="0.3">
      <c r="A124" s="12" t="s">
        <v>6</v>
      </c>
      <c r="B124" s="11" t="s">
        <v>33</v>
      </c>
      <c r="C124" s="11"/>
      <c r="D124" s="4" t="s">
        <v>120</v>
      </c>
      <c r="E124" s="18" t="s">
        <v>121</v>
      </c>
      <c r="F124" s="4"/>
      <c r="G124" s="4" t="s">
        <v>112</v>
      </c>
      <c r="H124" s="4"/>
      <c r="I124" s="4"/>
      <c r="J124" s="21">
        <v>95.23</v>
      </c>
      <c r="K124" s="7"/>
      <c r="L124" s="7">
        <f>IF(J124&lt;60,0,IF(J124&gt;=100,0.5,(J124*0.05-2)/8))</f>
        <v>0.34518749999999998</v>
      </c>
    </row>
    <row r="125" spans="1:13" x14ac:dyDescent="0.3">
      <c r="A125" s="12" t="s">
        <v>6</v>
      </c>
      <c r="B125" s="11" t="s">
        <v>33</v>
      </c>
      <c r="C125" s="11"/>
      <c r="D125" s="4" t="s">
        <v>120</v>
      </c>
      <c r="E125" s="18" t="s">
        <v>121</v>
      </c>
      <c r="F125" s="4"/>
      <c r="G125" s="4" t="s">
        <v>113</v>
      </c>
      <c r="H125" s="4"/>
      <c r="I125" s="4"/>
      <c r="J125" s="7">
        <v>100</v>
      </c>
      <c r="K125" s="7"/>
      <c r="L125" s="7">
        <f>IF(J125&lt;60,0,IF(J125&gt;=100,0.5,(J125*0.05-2)/8))</f>
        <v>0.5</v>
      </c>
    </row>
    <row r="126" spans="1:13" x14ac:dyDescent="0.3">
      <c r="A126" s="12" t="s">
        <v>6</v>
      </c>
      <c r="B126" s="11" t="s">
        <v>28</v>
      </c>
      <c r="C126" s="11"/>
      <c r="D126" s="4" t="s">
        <v>118</v>
      </c>
      <c r="E126" s="11" t="s">
        <v>119</v>
      </c>
      <c r="F126" s="4"/>
      <c r="G126" s="4" t="s">
        <v>112</v>
      </c>
      <c r="H126" s="4"/>
      <c r="I126" s="4"/>
      <c r="J126" s="7">
        <v>90.4</v>
      </c>
      <c r="K126" s="7"/>
      <c r="L126" s="7"/>
    </row>
    <row r="127" spans="1:13" x14ac:dyDescent="0.3">
      <c r="A127" s="12" t="s">
        <v>6</v>
      </c>
      <c r="B127" s="11" t="s">
        <v>28</v>
      </c>
      <c r="C127" s="11"/>
      <c r="D127" s="4" t="s">
        <v>118</v>
      </c>
      <c r="E127" s="11" t="s">
        <v>119</v>
      </c>
      <c r="F127" s="4"/>
      <c r="G127" s="4" t="s">
        <v>113</v>
      </c>
      <c r="H127" s="4"/>
      <c r="I127" s="4"/>
      <c r="J127" s="7">
        <v>65</v>
      </c>
      <c r="K127" s="7"/>
      <c r="L127" s="7"/>
      <c r="M127" s="3"/>
    </row>
    <row r="128" spans="1:13" x14ac:dyDescent="0.3">
      <c r="A128" s="12" t="s">
        <v>6</v>
      </c>
      <c r="B128" s="11" t="s">
        <v>28</v>
      </c>
      <c r="C128" s="11"/>
      <c r="D128" s="4" t="s">
        <v>120</v>
      </c>
      <c r="E128" s="18" t="s">
        <v>121</v>
      </c>
      <c r="F128" s="4"/>
      <c r="G128" s="4" t="s">
        <v>112</v>
      </c>
      <c r="H128" s="4"/>
      <c r="I128" s="4"/>
      <c r="J128" s="21">
        <v>100</v>
      </c>
      <c r="K128" s="7"/>
      <c r="L128" s="7">
        <f>IF(J128&lt;60,0,IF(J128&gt;=100,0.5,(J128*0.05-2)/8))</f>
        <v>0.5</v>
      </c>
      <c r="M128" s="3"/>
    </row>
    <row r="129" spans="1:13" x14ac:dyDescent="0.3">
      <c r="A129" s="12" t="s">
        <v>6</v>
      </c>
      <c r="B129" s="11" t="s">
        <v>28</v>
      </c>
      <c r="C129" s="11"/>
      <c r="D129" s="4" t="s">
        <v>120</v>
      </c>
      <c r="E129" s="18" t="s">
        <v>121</v>
      </c>
      <c r="F129" s="4"/>
      <c r="G129" s="4" t="s">
        <v>113</v>
      </c>
      <c r="H129" s="4"/>
      <c r="I129" s="4"/>
      <c r="J129" s="7">
        <v>100</v>
      </c>
      <c r="K129" s="7"/>
      <c r="L129" s="7">
        <f>IF(J129&lt;60,0,IF(J129&gt;=100,0.5,(J129*0.05-2)/8))</f>
        <v>0.5</v>
      </c>
      <c r="M129" s="3"/>
    </row>
    <row r="130" spans="1:13" x14ac:dyDescent="0.3">
      <c r="A130" s="12" t="s">
        <v>6</v>
      </c>
      <c r="B130" s="52" t="s">
        <v>28</v>
      </c>
      <c r="C130" s="11"/>
      <c r="D130" s="4" t="s">
        <v>122</v>
      </c>
      <c r="E130" s="11" t="s">
        <v>127</v>
      </c>
      <c r="F130" s="4" t="s">
        <v>124</v>
      </c>
      <c r="G130" s="4"/>
      <c r="H130" s="4" t="s">
        <v>128</v>
      </c>
      <c r="I130" s="4" t="s">
        <v>126</v>
      </c>
      <c r="J130" s="7">
        <v>0.5</v>
      </c>
      <c r="K130" s="7">
        <v>0.5</v>
      </c>
      <c r="L130" s="7">
        <f>J130*K130</f>
        <v>0.25</v>
      </c>
      <c r="M130" s="3"/>
    </row>
    <row r="131" spans="1:13" x14ac:dyDescent="0.3">
      <c r="A131" s="12" t="s">
        <v>6</v>
      </c>
      <c r="B131" s="19" t="s">
        <v>28</v>
      </c>
      <c r="C131" s="12"/>
      <c r="D131" s="4" t="s">
        <v>122</v>
      </c>
      <c r="E131" s="19" t="s">
        <v>143</v>
      </c>
      <c r="F131" s="4" t="s">
        <v>124</v>
      </c>
      <c r="G131" s="4"/>
      <c r="H131" s="4" t="s">
        <v>128</v>
      </c>
      <c r="I131" s="4"/>
      <c r="J131" s="7">
        <v>0.5</v>
      </c>
      <c r="K131" s="7"/>
      <c r="L131" s="7">
        <v>0.5</v>
      </c>
      <c r="M131" s="3"/>
    </row>
    <row r="132" spans="1:13" x14ac:dyDescent="0.3">
      <c r="A132" s="12" t="s">
        <v>6</v>
      </c>
      <c r="B132" s="19" t="s">
        <v>28</v>
      </c>
      <c r="C132" s="12"/>
      <c r="D132" s="4" t="s">
        <v>122</v>
      </c>
      <c r="E132" s="19" t="s">
        <v>144</v>
      </c>
      <c r="F132" s="4" t="s">
        <v>124</v>
      </c>
      <c r="G132" s="4"/>
      <c r="H132" s="4" t="s">
        <v>141</v>
      </c>
      <c r="I132" s="4"/>
      <c r="J132" s="7">
        <v>0.25</v>
      </c>
      <c r="K132" s="7"/>
      <c r="L132" s="7">
        <v>0.25</v>
      </c>
      <c r="M132" s="3"/>
    </row>
    <row r="133" spans="1:13" x14ac:dyDescent="0.3">
      <c r="A133" s="12" t="s">
        <v>6</v>
      </c>
      <c r="B133" s="19" t="s">
        <v>28</v>
      </c>
      <c r="C133" s="12"/>
      <c r="D133" s="4" t="s">
        <v>122</v>
      </c>
      <c r="E133" s="19" t="s">
        <v>145</v>
      </c>
      <c r="F133" s="4" t="s">
        <v>124</v>
      </c>
      <c r="G133" s="4"/>
      <c r="H133" s="4" t="s">
        <v>131</v>
      </c>
      <c r="I133" s="4"/>
      <c r="J133" s="7">
        <v>1</v>
      </c>
      <c r="K133" s="7"/>
      <c r="L133" s="7">
        <v>1</v>
      </c>
      <c r="M133" s="3"/>
    </row>
    <row r="134" spans="1:13" x14ac:dyDescent="0.3">
      <c r="A134" s="12" t="s">
        <v>6</v>
      </c>
      <c r="B134" s="19" t="s">
        <v>28</v>
      </c>
      <c r="C134" s="12"/>
      <c r="D134" s="4" t="s">
        <v>122</v>
      </c>
      <c r="E134" s="19" t="s">
        <v>146</v>
      </c>
      <c r="F134" s="4" t="s">
        <v>130</v>
      </c>
      <c r="G134" s="4"/>
      <c r="H134" s="4" t="s">
        <v>147</v>
      </c>
      <c r="I134" s="4"/>
      <c r="J134" s="7">
        <v>0.5</v>
      </c>
      <c r="K134" s="7"/>
      <c r="L134" s="7">
        <v>0.5</v>
      </c>
      <c r="M134" s="3"/>
    </row>
    <row r="135" spans="1:13" x14ac:dyDescent="0.3">
      <c r="A135" s="12" t="s">
        <v>6</v>
      </c>
      <c r="B135" s="11" t="s">
        <v>40</v>
      </c>
      <c r="C135" s="11"/>
      <c r="D135" s="4" t="s">
        <v>118</v>
      </c>
      <c r="E135" s="11" t="s">
        <v>119</v>
      </c>
      <c r="F135" s="4"/>
      <c r="G135" s="4" t="s">
        <v>112</v>
      </c>
      <c r="H135" s="4"/>
      <c r="I135" s="4"/>
      <c r="J135" s="7">
        <v>92.4</v>
      </c>
      <c r="K135" s="7"/>
      <c r="L135" s="7"/>
      <c r="M135" s="3"/>
    </row>
    <row r="136" spans="1:13" x14ac:dyDescent="0.3">
      <c r="A136" s="12" t="s">
        <v>6</v>
      </c>
      <c r="B136" s="11" t="s">
        <v>40</v>
      </c>
      <c r="C136" s="11"/>
      <c r="D136" s="4" t="s">
        <v>118</v>
      </c>
      <c r="E136" s="11" t="s">
        <v>119</v>
      </c>
      <c r="F136" s="4"/>
      <c r="G136" s="4" t="s">
        <v>113</v>
      </c>
      <c r="H136" s="4"/>
      <c r="I136" s="4"/>
      <c r="J136" s="7">
        <v>85</v>
      </c>
      <c r="K136" s="7"/>
      <c r="L136" s="7"/>
      <c r="M136" s="3"/>
    </row>
    <row r="137" spans="1:13" x14ac:dyDescent="0.3">
      <c r="A137" s="12" t="s">
        <v>6</v>
      </c>
      <c r="B137" s="11" t="s">
        <v>40</v>
      </c>
      <c r="C137" s="11"/>
      <c r="D137" s="4" t="s">
        <v>120</v>
      </c>
      <c r="E137" s="18" t="s">
        <v>121</v>
      </c>
      <c r="F137" s="4"/>
      <c r="G137" s="4" t="s">
        <v>112</v>
      </c>
      <c r="H137" s="4"/>
      <c r="I137" s="4"/>
      <c r="J137" s="21">
        <v>0</v>
      </c>
      <c r="K137" s="7"/>
      <c r="L137" s="7">
        <f>IF(J137&lt;60,0,IF(J137&gt;=100,0.5,(J137*0.05-2)/8))</f>
        <v>0</v>
      </c>
      <c r="M137" s="3"/>
    </row>
    <row r="138" spans="1:13" x14ac:dyDescent="0.3">
      <c r="A138" s="12" t="s">
        <v>6</v>
      </c>
      <c r="B138" s="11" t="s">
        <v>40</v>
      </c>
      <c r="C138" s="11"/>
      <c r="D138" s="4" t="s">
        <v>120</v>
      </c>
      <c r="E138" s="18" t="s">
        <v>121</v>
      </c>
      <c r="F138" s="4"/>
      <c r="G138" s="4" t="s">
        <v>113</v>
      </c>
      <c r="H138" s="4"/>
      <c r="I138" s="4"/>
      <c r="J138" s="7">
        <v>0</v>
      </c>
      <c r="K138" s="7"/>
      <c r="L138" s="7">
        <f>IF(J138&lt;60,0,IF(J138&gt;=100,0.5,(J138*0.05-2)/8))</f>
        <v>0</v>
      </c>
      <c r="M138" s="3"/>
    </row>
    <row r="139" spans="1:13" x14ac:dyDescent="0.3">
      <c r="A139" s="12" t="s">
        <v>6</v>
      </c>
      <c r="B139" s="11" t="s">
        <v>35</v>
      </c>
      <c r="C139" s="11"/>
      <c r="D139" s="4" t="s">
        <v>118</v>
      </c>
      <c r="E139" s="11" t="s">
        <v>119</v>
      </c>
      <c r="F139" s="4"/>
      <c r="G139" s="4" t="s">
        <v>112</v>
      </c>
      <c r="H139" s="4"/>
      <c r="I139" s="4"/>
      <c r="J139" s="7">
        <v>88</v>
      </c>
      <c r="K139" s="7"/>
      <c r="L139" s="7"/>
      <c r="M139" s="3"/>
    </row>
    <row r="140" spans="1:13" x14ac:dyDescent="0.3">
      <c r="A140" s="12" t="s">
        <v>6</v>
      </c>
      <c r="B140" s="11" t="s">
        <v>35</v>
      </c>
      <c r="C140" s="11"/>
      <c r="D140" s="4" t="s">
        <v>118</v>
      </c>
      <c r="E140" s="11" t="s">
        <v>119</v>
      </c>
      <c r="F140" s="4"/>
      <c r="G140" s="4" t="s">
        <v>113</v>
      </c>
      <c r="H140" s="4"/>
      <c r="I140" s="4"/>
      <c r="J140" s="7">
        <v>60</v>
      </c>
      <c r="K140" s="7"/>
      <c r="L140" s="7"/>
      <c r="M140" s="3"/>
    </row>
    <row r="141" spans="1:13" x14ac:dyDescent="0.3">
      <c r="A141" s="12" t="s">
        <v>6</v>
      </c>
      <c r="B141" s="11" t="s">
        <v>35</v>
      </c>
      <c r="C141" s="11"/>
      <c r="D141" s="4" t="s">
        <v>120</v>
      </c>
      <c r="E141" s="18" t="s">
        <v>121</v>
      </c>
      <c r="F141" s="4"/>
      <c r="G141" s="4" t="s">
        <v>112</v>
      </c>
      <c r="H141" s="4"/>
      <c r="I141" s="4"/>
      <c r="J141" s="21">
        <v>100</v>
      </c>
      <c r="K141" s="7"/>
      <c r="L141" s="7">
        <f>IF(J141&lt;60,0,IF(J141&gt;=100,0.5,(J141*0.05-2)/8))</f>
        <v>0.5</v>
      </c>
      <c r="M141" s="3"/>
    </row>
    <row r="142" spans="1:13" x14ac:dyDescent="0.3">
      <c r="A142" s="12" t="s">
        <v>6</v>
      </c>
      <c r="B142" s="11" t="s">
        <v>35</v>
      </c>
      <c r="C142" s="11"/>
      <c r="D142" s="4" t="s">
        <v>120</v>
      </c>
      <c r="E142" s="18" t="s">
        <v>121</v>
      </c>
      <c r="F142" s="4"/>
      <c r="G142" s="4" t="s">
        <v>113</v>
      </c>
      <c r="H142" s="4"/>
      <c r="I142" s="4"/>
      <c r="J142" s="7">
        <v>100</v>
      </c>
      <c r="K142" s="7"/>
      <c r="L142" s="7">
        <f>IF(J142&lt;60,0,IF(J142&gt;=100,0.5,(J142*0.05-2)/8))</f>
        <v>0.5</v>
      </c>
      <c r="M142" s="3"/>
    </row>
    <row r="143" spans="1:13" x14ac:dyDescent="0.3">
      <c r="A143" s="12" t="s">
        <v>6</v>
      </c>
      <c r="B143" s="11" t="s">
        <v>9</v>
      </c>
      <c r="C143" s="11"/>
      <c r="D143" s="4" t="s">
        <v>118</v>
      </c>
      <c r="E143" s="11" t="s">
        <v>119</v>
      </c>
      <c r="F143" s="4"/>
      <c r="G143" s="4" t="s">
        <v>112</v>
      </c>
      <c r="H143" s="4"/>
      <c r="I143" s="4"/>
      <c r="J143" s="7">
        <v>95.2</v>
      </c>
      <c r="K143" s="7"/>
      <c r="L143" s="7"/>
      <c r="M143" s="3"/>
    </row>
    <row r="144" spans="1:13" x14ac:dyDescent="0.3">
      <c r="A144" s="12" t="s">
        <v>6</v>
      </c>
      <c r="B144" s="11" t="s">
        <v>9</v>
      </c>
      <c r="C144" s="11"/>
      <c r="D144" s="4" t="s">
        <v>118</v>
      </c>
      <c r="E144" s="11" t="s">
        <v>119</v>
      </c>
      <c r="F144" s="4"/>
      <c r="G144" s="4" t="s">
        <v>113</v>
      </c>
      <c r="H144" s="4"/>
      <c r="I144" s="4"/>
      <c r="J144" s="7">
        <v>95</v>
      </c>
      <c r="K144" s="7"/>
      <c r="L144" s="7"/>
      <c r="M144" s="3"/>
    </row>
    <row r="145" spans="1:12" x14ac:dyDescent="0.3">
      <c r="A145" s="12" t="s">
        <v>6</v>
      </c>
      <c r="B145" s="11" t="s">
        <v>9</v>
      </c>
      <c r="C145" s="11"/>
      <c r="D145" s="4" t="s">
        <v>120</v>
      </c>
      <c r="E145" s="18" t="s">
        <v>121</v>
      </c>
      <c r="F145" s="4"/>
      <c r="G145" s="4" t="s">
        <v>112</v>
      </c>
      <c r="H145" s="4"/>
      <c r="I145" s="4"/>
      <c r="J145" s="21">
        <v>100</v>
      </c>
      <c r="K145" s="7"/>
      <c r="L145" s="7">
        <f>IF(J145&lt;60,0,IF(J145&gt;=100,0.5,(J145*0.05-2)/8))</f>
        <v>0.5</v>
      </c>
    </row>
    <row r="146" spans="1:12" x14ac:dyDescent="0.3">
      <c r="A146" s="12" t="s">
        <v>6</v>
      </c>
      <c r="B146" s="11" t="s">
        <v>9</v>
      </c>
      <c r="C146" s="11"/>
      <c r="D146" s="4" t="s">
        <v>120</v>
      </c>
      <c r="E146" s="18" t="s">
        <v>121</v>
      </c>
      <c r="F146" s="4"/>
      <c r="G146" s="4" t="s">
        <v>113</v>
      </c>
      <c r="H146" s="4"/>
      <c r="I146" s="4"/>
      <c r="J146" s="7">
        <v>100</v>
      </c>
      <c r="K146" s="7"/>
      <c r="L146" s="7">
        <f>IF(J146&lt;60,0,IF(J146&gt;=100,0.5,(J146*0.05-2)/8))</f>
        <v>0.5</v>
      </c>
    </row>
    <row r="147" spans="1:12" x14ac:dyDescent="0.3">
      <c r="A147" s="12" t="s">
        <v>6</v>
      </c>
      <c r="B147" s="19" t="s">
        <v>9</v>
      </c>
      <c r="C147" s="11"/>
      <c r="D147" s="4" t="s">
        <v>122</v>
      </c>
      <c r="E147" s="18" t="s">
        <v>148</v>
      </c>
      <c r="F147" s="4" t="s">
        <v>124</v>
      </c>
      <c r="G147" s="4"/>
      <c r="H147" s="4" t="s">
        <v>125</v>
      </c>
      <c r="I147" s="4" t="s">
        <v>126</v>
      </c>
      <c r="J147" s="7">
        <v>2</v>
      </c>
      <c r="K147" s="7">
        <v>0.5</v>
      </c>
      <c r="L147" s="7">
        <v>1</v>
      </c>
    </row>
    <row r="148" spans="1:12" x14ac:dyDescent="0.3">
      <c r="A148" s="12" t="s">
        <v>6</v>
      </c>
      <c r="B148" s="11" t="s">
        <v>30</v>
      </c>
      <c r="C148" s="11"/>
      <c r="D148" s="4" t="s">
        <v>118</v>
      </c>
      <c r="E148" s="11" t="s">
        <v>119</v>
      </c>
      <c r="F148" s="4"/>
      <c r="G148" s="4" t="s">
        <v>112</v>
      </c>
      <c r="H148" s="4"/>
      <c r="I148" s="4"/>
      <c r="J148" s="7">
        <v>91.2</v>
      </c>
      <c r="K148" s="7"/>
      <c r="L148" s="7"/>
    </row>
    <row r="149" spans="1:12" x14ac:dyDescent="0.3">
      <c r="A149" s="12" t="s">
        <v>6</v>
      </c>
      <c r="B149" s="11" t="s">
        <v>30</v>
      </c>
      <c r="C149" s="11"/>
      <c r="D149" s="4" t="s">
        <v>118</v>
      </c>
      <c r="E149" s="11" t="s">
        <v>119</v>
      </c>
      <c r="F149" s="4"/>
      <c r="G149" s="4" t="s">
        <v>113</v>
      </c>
      <c r="H149" s="4"/>
      <c r="I149" s="4"/>
      <c r="J149" s="7">
        <v>65</v>
      </c>
      <c r="K149" s="7"/>
      <c r="L149" s="7"/>
    </row>
    <row r="150" spans="1:12" x14ac:dyDescent="0.3">
      <c r="A150" s="12" t="s">
        <v>6</v>
      </c>
      <c r="B150" s="11" t="s">
        <v>30</v>
      </c>
      <c r="C150" s="11"/>
      <c r="D150" s="4" t="s">
        <v>120</v>
      </c>
      <c r="E150" s="18" t="s">
        <v>121</v>
      </c>
      <c r="F150" s="4"/>
      <c r="G150" s="4" t="s">
        <v>112</v>
      </c>
      <c r="H150" s="4"/>
      <c r="I150" s="4"/>
      <c r="J150" s="21">
        <v>97.075000000000003</v>
      </c>
      <c r="K150" s="7"/>
      <c r="L150" s="7">
        <f>IF(J150&lt;60,0,IF(J150&gt;=100,0.5,(J150*0.05-2)/8))</f>
        <v>0.35671874999999997</v>
      </c>
    </row>
    <row r="151" spans="1:12" x14ac:dyDescent="0.3">
      <c r="A151" s="12" t="s">
        <v>6</v>
      </c>
      <c r="B151" s="11" t="s">
        <v>30</v>
      </c>
      <c r="C151" s="11"/>
      <c r="D151" s="4" t="s">
        <v>120</v>
      </c>
      <c r="E151" s="18" t="s">
        <v>121</v>
      </c>
      <c r="F151" s="4"/>
      <c r="G151" s="4" t="s">
        <v>113</v>
      </c>
      <c r="H151" s="4"/>
      <c r="I151" s="4"/>
      <c r="J151" s="7">
        <v>100</v>
      </c>
      <c r="K151" s="7"/>
      <c r="L151" s="7">
        <f>IF(J151&lt;60,0,IF(J151&gt;=100,0.5,(J151*0.05-2)/8))</f>
        <v>0.5</v>
      </c>
    </row>
    <row r="152" spans="1:12" x14ac:dyDescent="0.3">
      <c r="A152" s="12" t="s">
        <v>6</v>
      </c>
      <c r="B152" s="11" t="s">
        <v>13</v>
      </c>
      <c r="C152" s="11"/>
      <c r="D152" s="4" t="s">
        <v>118</v>
      </c>
      <c r="E152" s="11" t="s">
        <v>119</v>
      </c>
      <c r="F152" s="4"/>
      <c r="G152" s="4" t="s">
        <v>112</v>
      </c>
      <c r="H152" s="4"/>
      <c r="I152" s="4"/>
      <c r="J152" s="7">
        <v>64</v>
      </c>
      <c r="K152" s="7"/>
      <c r="L152" s="7"/>
    </row>
    <row r="153" spans="1:12" x14ac:dyDescent="0.3">
      <c r="A153" s="12" t="s">
        <v>6</v>
      </c>
      <c r="B153" s="11" t="s">
        <v>13</v>
      </c>
      <c r="C153" s="11"/>
      <c r="D153" s="4" t="s">
        <v>118</v>
      </c>
      <c r="E153" s="11" t="s">
        <v>119</v>
      </c>
      <c r="F153" s="4"/>
      <c r="G153" s="4" t="s">
        <v>113</v>
      </c>
      <c r="H153" s="4"/>
      <c r="I153" s="4"/>
      <c r="J153" s="7">
        <v>65</v>
      </c>
      <c r="K153" s="7"/>
      <c r="L153" s="7"/>
    </row>
    <row r="154" spans="1:12" x14ac:dyDescent="0.3">
      <c r="A154" s="12" t="s">
        <v>6</v>
      </c>
      <c r="B154" s="11" t="s">
        <v>13</v>
      </c>
      <c r="C154" s="11"/>
      <c r="D154" s="4" t="s">
        <v>120</v>
      </c>
      <c r="E154" s="18" t="s">
        <v>121</v>
      </c>
      <c r="F154" s="4"/>
      <c r="G154" s="4" t="s">
        <v>112</v>
      </c>
      <c r="H154" s="4"/>
      <c r="I154" s="4"/>
      <c r="J154" s="21">
        <v>0</v>
      </c>
      <c r="K154" s="7"/>
      <c r="L154" s="7">
        <f>IF(J154&lt;60,0,IF(J154&gt;=100,0.5,(J154*0.05-2)/8))</f>
        <v>0</v>
      </c>
    </row>
    <row r="155" spans="1:12" x14ac:dyDescent="0.3">
      <c r="A155" s="12" t="s">
        <v>6</v>
      </c>
      <c r="B155" s="11" t="s">
        <v>13</v>
      </c>
      <c r="C155" s="11"/>
      <c r="D155" s="4" t="s">
        <v>120</v>
      </c>
      <c r="E155" s="18" t="s">
        <v>121</v>
      </c>
      <c r="F155" s="4"/>
      <c r="G155" s="4" t="s">
        <v>113</v>
      </c>
      <c r="H155" s="4"/>
      <c r="I155" s="4"/>
      <c r="J155" s="7">
        <v>0</v>
      </c>
      <c r="K155" s="7"/>
      <c r="L155" s="7">
        <f>IF(J155&lt;60,0,IF(J155&gt;=100,0.5,(J155*0.05-2)/8))</f>
        <v>0</v>
      </c>
    </row>
    <row r="156" spans="1:12" x14ac:dyDescent="0.3">
      <c r="A156" s="12" t="s">
        <v>6</v>
      </c>
      <c r="B156" s="11" t="s">
        <v>32</v>
      </c>
      <c r="C156" s="11"/>
      <c r="D156" s="4" t="s">
        <v>118</v>
      </c>
      <c r="E156" s="11" t="s">
        <v>119</v>
      </c>
      <c r="F156" s="4"/>
      <c r="G156" s="4" t="s">
        <v>112</v>
      </c>
      <c r="H156" s="4"/>
      <c r="I156" s="4"/>
      <c r="J156" s="7">
        <v>93.4</v>
      </c>
      <c r="K156" s="7"/>
      <c r="L156" s="7"/>
    </row>
    <row r="157" spans="1:12" x14ac:dyDescent="0.3">
      <c r="A157" s="12" t="s">
        <v>6</v>
      </c>
      <c r="B157" s="11" t="s">
        <v>32</v>
      </c>
      <c r="C157" s="11"/>
      <c r="D157" s="4" t="s">
        <v>118</v>
      </c>
      <c r="E157" s="11" t="s">
        <v>119</v>
      </c>
      <c r="F157" s="4"/>
      <c r="G157" s="4" t="s">
        <v>113</v>
      </c>
      <c r="H157" s="4"/>
      <c r="I157" s="4"/>
      <c r="J157" s="7">
        <v>85</v>
      </c>
      <c r="K157" s="7"/>
      <c r="L157" s="7"/>
    </row>
    <row r="158" spans="1:12" x14ac:dyDescent="0.3">
      <c r="A158" s="12" t="s">
        <v>6</v>
      </c>
      <c r="B158" s="11" t="s">
        <v>32</v>
      </c>
      <c r="C158" s="11"/>
      <c r="D158" s="4" t="s">
        <v>120</v>
      </c>
      <c r="E158" s="18" t="s">
        <v>121</v>
      </c>
      <c r="F158" s="4"/>
      <c r="G158" s="4" t="s">
        <v>112</v>
      </c>
      <c r="H158" s="4"/>
      <c r="I158" s="4"/>
      <c r="J158" s="21">
        <v>100</v>
      </c>
      <c r="K158" s="7"/>
      <c r="L158" s="7">
        <f>IF(J158&lt;60,0,IF(J158&gt;=100,0.5,(J158*0.05-2)/8))</f>
        <v>0.5</v>
      </c>
    </row>
    <row r="159" spans="1:12" x14ac:dyDescent="0.3">
      <c r="A159" s="12" t="s">
        <v>6</v>
      </c>
      <c r="B159" s="11" t="s">
        <v>32</v>
      </c>
      <c r="C159" s="11"/>
      <c r="D159" s="4" t="s">
        <v>120</v>
      </c>
      <c r="E159" s="18" t="s">
        <v>121</v>
      </c>
      <c r="F159" s="4"/>
      <c r="G159" s="4" t="s">
        <v>113</v>
      </c>
      <c r="H159" s="4"/>
      <c r="I159" s="4"/>
      <c r="J159" s="7">
        <v>100</v>
      </c>
      <c r="K159" s="7"/>
      <c r="L159" s="7">
        <f>IF(J159&lt;60,0,IF(J159&gt;=100,0.5,(J159*0.05-2)/8))</f>
        <v>0.5</v>
      </c>
    </row>
    <row r="160" spans="1:12" x14ac:dyDescent="0.3">
      <c r="A160" s="12" t="s">
        <v>6</v>
      </c>
      <c r="B160" s="54" t="s">
        <v>32</v>
      </c>
      <c r="C160" s="11"/>
      <c r="D160" s="4" t="s">
        <v>122</v>
      </c>
      <c r="E160" s="18" t="s">
        <v>148</v>
      </c>
      <c r="F160" s="4" t="s">
        <v>124</v>
      </c>
      <c r="G160" s="4"/>
      <c r="H160" s="4" t="s">
        <v>125</v>
      </c>
      <c r="I160" s="4" t="s">
        <v>126</v>
      </c>
      <c r="J160" s="7">
        <v>2</v>
      </c>
      <c r="K160" s="7">
        <v>0.5</v>
      </c>
      <c r="L160" s="7">
        <v>1</v>
      </c>
    </row>
    <row r="161" spans="1:12" x14ac:dyDescent="0.3">
      <c r="A161" s="12" t="s">
        <v>6</v>
      </c>
      <c r="B161" s="11" t="s">
        <v>42</v>
      </c>
      <c r="C161" s="11"/>
      <c r="D161" s="4" t="s">
        <v>118</v>
      </c>
      <c r="E161" s="11" t="s">
        <v>119</v>
      </c>
      <c r="F161" s="4"/>
      <c r="G161" s="4" t="s">
        <v>112</v>
      </c>
      <c r="H161" s="4"/>
      <c r="I161" s="4"/>
      <c r="J161" s="7">
        <v>92.8</v>
      </c>
      <c r="K161" s="7"/>
      <c r="L161" s="7"/>
    </row>
    <row r="162" spans="1:12" x14ac:dyDescent="0.3">
      <c r="A162" s="12" t="s">
        <v>6</v>
      </c>
      <c r="B162" s="11" t="s">
        <v>42</v>
      </c>
      <c r="C162" s="11"/>
      <c r="D162" s="4" t="s">
        <v>118</v>
      </c>
      <c r="E162" s="11" t="s">
        <v>119</v>
      </c>
      <c r="F162" s="4"/>
      <c r="G162" s="4" t="s">
        <v>113</v>
      </c>
      <c r="H162" s="4"/>
      <c r="I162" s="4"/>
      <c r="J162" s="7">
        <v>75</v>
      </c>
      <c r="K162" s="7"/>
      <c r="L162" s="7"/>
    </row>
    <row r="163" spans="1:12" x14ac:dyDescent="0.3">
      <c r="A163" s="12" t="s">
        <v>6</v>
      </c>
      <c r="B163" s="11" t="s">
        <v>42</v>
      </c>
      <c r="C163" s="11"/>
      <c r="D163" s="4" t="s">
        <v>120</v>
      </c>
      <c r="E163" s="18" t="s">
        <v>121</v>
      </c>
      <c r="F163" s="4"/>
      <c r="G163" s="4" t="s">
        <v>112</v>
      </c>
      <c r="H163" s="4"/>
      <c r="I163" s="4"/>
      <c r="J163" s="21">
        <v>100</v>
      </c>
      <c r="K163" s="7"/>
      <c r="L163" s="7">
        <f>IF(J163&lt;60,0,IF(J163&gt;=100,0.5,(J163*0.05-2)/8))</f>
        <v>0.5</v>
      </c>
    </row>
    <row r="164" spans="1:12" x14ac:dyDescent="0.3">
      <c r="A164" s="12" t="s">
        <v>6</v>
      </c>
      <c r="B164" s="11" t="s">
        <v>42</v>
      </c>
      <c r="C164" s="11"/>
      <c r="D164" s="4" t="s">
        <v>120</v>
      </c>
      <c r="E164" s="18" t="s">
        <v>121</v>
      </c>
      <c r="F164" s="4"/>
      <c r="G164" s="4" t="s">
        <v>113</v>
      </c>
      <c r="H164" s="4"/>
      <c r="I164" s="4"/>
      <c r="J164" s="7">
        <v>100</v>
      </c>
      <c r="K164" s="7"/>
      <c r="L164" s="7">
        <f>IF(J164&lt;60,0,IF(J164&gt;=100,0.5,(J164*0.05-2)/8))</f>
        <v>0.5</v>
      </c>
    </row>
  </sheetData>
  <sortState xmlns:xlrd2="http://schemas.microsoft.com/office/spreadsheetml/2017/richdata2" ref="A2:L164">
    <sortCondition ref="B2:B164"/>
    <sortCondition ref="D2:D164"/>
    <sortCondition ref="E2:E164"/>
  </sortState>
  <phoneticPr fontId="13" type="noConversion"/>
  <dataValidations count="3">
    <dataValidation allowBlank="1" showInputMessage="1" showErrorMessage="1" sqref="D1:E1 E129 E130 E131 E132 E133 E134 E135 E136 E137 E138 E139 E140 E141 E142 E143 E144 E145 E146 E147 E148 E149 E155 E156 E157 E158 E159 E160 E161 E162 E163 E164 E2:E78 E93:E128 E165:E1048576" xr:uid="{00000000-0002-0000-0400-000000000000}"/>
    <dataValidation type="list" allowBlank="1" showInputMessage="1" showErrorMessage="1" sqref="F4 G4 F8 G8 F11 G11 F17 G17 F20 G20 F23 G23 F26 G26 F36 G36 F39 G39 F42 G42 F46 G46 F49 G49 F52 G52 F55 G55 F58 G58 F61 G61 F64 G64 F67 G67 F70 G70 F73 G73 F74:G74 G75 G76 G79 G82 G85 G88 G91 G94 G97 G105 G108 G111 G115 G118 G121 G125 G128 F129 F130 F131 F132 F133 F134 F135 F136 F137 F138 F139 F140 F141 F142 F143 F144 F145 F146 F147 F148 F149 F150 F151 F152 F153 F154 F155 F156 F157 F158 F159 F160 F161 F162 F163 F164 F75:F128 F165:F1048576 G77:G78 G80:G81 G83:G84 G86:G87 G89:G90 G92:G93 G95:G96 G98:G104 G106:G107 G109:G110 G112:G114 G116:G117 G119:G120 G122:G124 G126:G127 G129:G164 F2:G3 F18:G19 F24:G25 F40:G41 F50:G51 F56:G57 F62:G63 F68:G69 F5:G7 F9:G10 F21:G22 F37:G38 F47:G48 F53:G54 F59:G60 F65:G66 F71:G72 F12:G16 F27:G35 F43:G45" xr:uid="{00000000-0002-0000-0400-000001000000}">
      <formula1>"上学期,下学期,国家级,省级,市/校级,院级"</formula1>
    </dataValidation>
    <dataValidation type="list" allowBlank="1" showInputMessage="1" showErrorMessage="1" sqref="D129 D130 D131 D132 D133 D134 D135 D136 D137 D138 D139 D140 D141 D142 D143 D144 D145 D146 D147 D148 D149 D150 D151 D152 D153 D154 D155 D156 D157 D158 D159 D160 D161 D162 D163 D164 D2:D128 D165:D1048576" xr:uid="{00000000-0002-0000-0400-000002000000}">
      <formula1>"体育课程成绩,校内外体育竞赛,校内外体育活动"</formula1>
    </dataValidation>
  </dataValidation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2"/>
  <sheetViews>
    <sheetView topLeftCell="C1" zoomScale="96" zoomScaleNormal="96" workbookViewId="0">
      <selection activeCell="J14" sqref="J14"/>
    </sheetView>
  </sheetViews>
  <sheetFormatPr defaultColWidth="9.19921875" defaultRowHeight="13.5" x14ac:dyDescent="0.3"/>
  <cols>
    <col min="1" max="1" width="22.33203125" style="1" customWidth="1"/>
    <col min="2" max="2" width="14.06640625" style="1" customWidth="1"/>
    <col min="3" max="3" width="7.33203125" style="1" customWidth="1"/>
    <col min="4" max="4" width="22.46484375" style="1" customWidth="1"/>
    <col min="5" max="5" width="65.33203125" style="1" customWidth="1"/>
    <col min="6" max="6" width="11.53125" style="1" customWidth="1"/>
    <col min="7" max="8" width="8.06640625" style="1" customWidth="1"/>
    <col min="9" max="9" width="6" style="1" customWidth="1"/>
    <col min="10" max="10" width="6" style="2" customWidth="1"/>
    <col min="11" max="11" width="15.06640625" style="2" customWidth="1"/>
    <col min="12" max="12" width="6" style="2" customWidth="1"/>
    <col min="13" max="13" width="39.33203125" customWidth="1"/>
  </cols>
  <sheetData>
    <row r="1" spans="1:13" x14ac:dyDescent="0.3">
      <c r="A1" s="4" t="s">
        <v>0</v>
      </c>
      <c r="B1" s="4" t="s">
        <v>1</v>
      </c>
      <c r="C1" s="4" t="s">
        <v>2</v>
      </c>
      <c r="D1" s="4" t="s">
        <v>78</v>
      </c>
      <c r="E1" s="4" t="s">
        <v>79</v>
      </c>
      <c r="F1" s="4" t="s">
        <v>80</v>
      </c>
      <c r="G1" s="4" t="s">
        <v>81</v>
      </c>
      <c r="H1" s="4" t="s">
        <v>115</v>
      </c>
      <c r="I1" s="4" t="s">
        <v>116</v>
      </c>
      <c r="J1" s="7" t="s">
        <v>82</v>
      </c>
      <c r="K1" s="7" t="s">
        <v>117</v>
      </c>
      <c r="L1" s="7" t="s">
        <v>77</v>
      </c>
      <c r="M1" s="3"/>
    </row>
    <row r="2" spans="1:13" x14ac:dyDescent="0.3">
      <c r="A2" s="5" t="s">
        <v>6</v>
      </c>
      <c r="B2" s="4" t="s">
        <v>14</v>
      </c>
      <c r="C2" s="5"/>
      <c r="D2" s="5" t="s">
        <v>149</v>
      </c>
      <c r="E2" s="5" t="s">
        <v>150</v>
      </c>
      <c r="F2" s="4"/>
      <c r="G2" s="4" t="s">
        <v>112</v>
      </c>
      <c r="H2" s="4"/>
      <c r="I2" s="4"/>
      <c r="J2" s="7"/>
      <c r="K2" s="7"/>
      <c r="L2" s="7">
        <v>0.25</v>
      </c>
      <c r="M2" s="15"/>
    </row>
    <row r="3" spans="1:13" x14ac:dyDescent="0.3">
      <c r="A3" s="5" t="s">
        <v>6</v>
      </c>
      <c r="B3" s="4" t="s">
        <v>14</v>
      </c>
      <c r="C3" s="4"/>
      <c r="D3" s="4" t="s">
        <v>151</v>
      </c>
      <c r="E3" s="4" t="s">
        <v>152</v>
      </c>
      <c r="F3" s="4" t="s">
        <v>90</v>
      </c>
      <c r="G3" s="4"/>
      <c r="H3" s="4"/>
      <c r="I3" s="4"/>
      <c r="J3" s="7">
        <v>0.25</v>
      </c>
      <c r="K3" s="7"/>
      <c r="L3" s="7">
        <v>0.25</v>
      </c>
      <c r="M3" s="15"/>
    </row>
    <row r="4" spans="1:13" x14ac:dyDescent="0.3">
      <c r="A4" s="5" t="s">
        <v>6</v>
      </c>
      <c r="B4" s="4" t="s">
        <v>14</v>
      </c>
      <c r="C4" s="4"/>
      <c r="D4" s="4" t="s">
        <v>151</v>
      </c>
      <c r="E4" s="4" t="s">
        <v>153</v>
      </c>
      <c r="F4" s="4" t="s">
        <v>124</v>
      </c>
      <c r="G4" s="4"/>
      <c r="H4" s="4" t="s">
        <v>154</v>
      </c>
      <c r="I4" s="4"/>
      <c r="J4" s="7">
        <v>0.5</v>
      </c>
      <c r="K4" s="7"/>
      <c r="L4" s="7">
        <v>0.5</v>
      </c>
      <c r="M4" s="15"/>
    </row>
    <row r="5" spans="1:13" x14ac:dyDescent="0.3">
      <c r="A5" s="5" t="s">
        <v>6</v>
      </c>
      <c r="B5" s="55" t="s">
        <v>24</v>
      </c>
      <c r="C5" s="4"/>
      <c r="D5" s="4" t="s">
        <v>149</v>
      </c>
      <c r="E5" s="4" t="s">
        <v>150</v>
      </c>
      <c r="F5" s="4"/>
      <c r="G5" s="4" t="s">
        <v>112</v>
      </c>
      <c r="H5" s="4"/>
      <c r="I5" s="4"/>
      <c r="J5" s="7"/>
      <c r="K5" s="7"/>
      <c r="L5" s="7">
        <v>0.25</v>
      </c>
      <c r="M5" s="15"/>
    </row>
    <row r="6" spans="1:13" x14ac:dyDescent="0.3">
      <c r="A6" s="5" t="s">
        <v>6</v>
      </c>
      <c r="B6" s="5" t="s">
        <v>24</v>
      </c>
      <c r="C6" s="5"/>
      <c r="D6" s="5" t="s">
        <v>151</v>
      </c>
      <c r="E6" s="5" t="s">
        <v>155</v>
      </c>
      <c r="F6" s="4" t="s">
        <v>90</v>
      </c>
      <c r="G6" s="4"/>
      <c r="H6" s="4" t="s">
        <v>154</v>
      </c>
      <c r="I6" s="4"/>
      <c r="J6" s="7">
        <v>0.5</v>
      </c>
      <c r="K6" s="7"/>
      <c r="L6" s="7">
        <v>0.5</v>
      </c>
      <c r="M6" s="15"/>
    </row>
    <row r="7" spans="1:13" x14ac:dyDescent="0.3">
      <c r="A7" s="12" t="s">
        <v>6</v>
      </c>
      <c r="B7" s="50" t="s">
        <v>29</v>
      </c>
      <c r="C7" s="11"/>
      <c r="D7" s="5" t="s">
        <v>151</v>
      </c>
      <c r="E7" s="11" t="s">
        <v>156</v>
      </c>
      <c r="F7" s="11" t="s">
        <v>90</v>
      </c>
      <c r="G7" s="11"/>
      <c r="H7" s="4" t="s">
        <v>154</v>
      </c>
      <c r="I7" s="13"/>
      <c r="J7" s="13">
        <v>0.25</v>
      </c>
      <c r="K7" s="13"/>
      <c r="L7" s="13">
        <v>0.25</v>
      </c>
      <c r="M7" s="15"/>
    </row>
    <row r="8" spans="1:13" x14ac:dyDescent="0.3">
      <c r="A8" s="5" t="s">
        <v>6</v>
      </c>
      <c r="B8" s="5" t="s">
        <v>15</v>
      </c>
      <c r="C8" s="5"/>
      <c r="D8" s="5" t="s">
        <v>151</v>
      </c>
      <c r="E8" s="5" t="s">
        <v>157</v>
      </c>
      <c r="F8" s="4" t="s">
        <v>90</v>
      </c>
      <c r="G8" s="4"/>
      <c r="H8" s="4" t="s">
        <v>158</v>
      </c>
      <c r="I8" s="4"/>
      <c r="J8" s="7">
        <v>0.1</v>
      </c>
      <c r="K8" s="7"/>
      <c r="L8" s="7">
        <v>0.1</v>
      </c>
      <c r="M8" s="15"/>
    </row>
    <row r="9" spans="1:13" x14ac:dyDescent="0.3">
      <c r="A9" s="5" t="s">
        <v>6</v>
      </c>
      <c r="B9" s="56" t="s">
        <v>15</v>
      </c>
      <c r="C9" s="4"/>
      <c r="D9" s="5" t="s">
        <v>151</v>
      </c>
      <c r="E9" s="4" t="s">
        <v>157</v>
      </c>
      <c r="F9" s="4" t="s">
        <v>90</v>
      </c>
      <c r="G9" s="4"/>
      <c r="H9" s="4" t="s">
        <v>158</v>
      </c>
      <c r="I9" s="4"/>
      <c r="J9" s="7">
        <v>0.1</v>
      </c>
      <c r="K9" s="7"/>
      <c r="L9" s="7">
        <v>0.1</v>
      </c>
      <c r="M9" s="15"/>
    </row>
    <row r="10" spans="1:13" x14ac:dyDescent="0.3">
      <c r="A10" s="5" t="s">
        <v>6</v>
      </c>
      <c r="B10" s="5" t="s">
        <v>21</v>
      </c>
      <c r="C10" s="4"/>
      <c r="D10" s="4" t="s">
        <v>151</v>
      </c>
      <c r="E10" s="4" t="s">
        <v>159</v>
      </c>
      <c r="F10" s="4" t="s">
        <v>90</v>
      </c>
      <c r="G10" s="4"/>
      <c r="H10" s="4" t="s">
        <v>160</v>
      </c>
      <c r="I10" s="4"/>
      <c r="J10" s="7">
        <v>0.1</v>
      </c>
      <c r="K10" s="7"/>
      <c r="L10" s="7">
        <v>0.1</v>
      </c>
      <c r="M10" s="15"/>
    </row>
    <row r="11" spans="1:13" x14ac:dyDescent="0.3">
      <c r="A11" s="12" t="s">
        <v>6</v>
      </c>
      <c r="B11" s="11" t="s">
        <v>21</v>
      </c>
      <c r="C11" s="11"/>
      <c r="D11" s="5" t="s">
        <v>151</v>
      </c>
      <c r="E11" s="11" t="s">
        <v>156</v>
      </c>
      <c r="F11" s="11" t="s">
        <v>90</v>
      </c>
      <c r="G11" s="11"/>
      <c r="H11" s="4" t="s">
        <v>154</v>
      </c>
      <c r="I11" s="13"/>
      <c r="J11" s="13">
        <v>0.25</v>
      </c>
      <c r="K11" s="13"/>
      <c r="L11" s="13">
        <v>0.25</v>
      </c>
      <c r="M11" s="15"/>
    </row>
    <row r="12" spans="1:13" x14ac:dyDescent="0.3">
      <c r="A12" s="5" t="s">
        <v>6</v>
      </c>
      <c r="B12" s="5" t="s">
        <v>8</v>
      </c>
      <c r="C12" s="5"/>
      <c r="D12" s="5" t="s">
        <v>149</v>
      </c>
      <c r="E12" s="5" t="s">
        <v>150</v>
      </c>
      <c r="F12" s="4"/>
      <c r="G12" s="4" t="s">
        <v>112</v>
      </c>
      <c r="H12" s="4"/>
      <c r="I12" s="4"/>
      <c r="J12" s="7"/>
      <c r="K12" s="7"/>
      <c r="L12" s="7">
        <v>0.25</v>
      </c>
      <c r="M12" s="15"/>
    </row>
    <row r="13" spans="1:13" x14ac:dyDescent="0.3">
      <c r="A13" s="5" t="s">
        <v>6</v>
      </c>
      <c r="B13" s="56" t="s">
        <v>18</v>
      </c>
      <c r="C13" s="5"/>
      <c r="D13" s="5" t="s">
        <v>149</v>
      </c>
      <c r="E13" s="5" t="s">
        <v>150</v>
      </c>
      <c r="F13" s="4"/>
      <c r="G13" s="4" t="s">
        <v>112</v>
      </c>
      <c r="H13" s="4"/>
      <c r="I13" s="4"/>
      <c r="J13" s="7"/>
      <c r="K13" s="7"/>
      <c r="L13" s="7">
        <v>0.25</v>
      </c>
      <c r="M13" s="15"/>
    </row>
    <row r="14" spans="1:13" x14ac:dyDescent="0.3">
      <c r="A14" s="12" t="s">
        <v>6</v>
      </c>
      <c r="B14" s="48" t="s">
        <v>12</v>
      </c>
      <c r="C14" s="11"/>
      <c r="D14" s="5" t="s">
        <v>151</v>
      </c>
      <c r="E14" s="11" t="s">
        <v>156</v>
      </c>
      <c r="F14" s="11" t="s">
        <v>90</v>
      </c>
      <c r="G14" s="11"/>
      <c r="H14" s="4" t="s">
        <v>154</v>
      </c>
      <c r="I14" s="13"/>
      <c r="J14" s="13">
        <v>0.25</v>
      </c>
      <c r="K14" s="13"/>
      <c r="L14" s="13">
        <v>0.25</v>
      </c>
      <c r="M14" s="15"/>
    </row>
    <row r="15" spans="1:13" x14ac:dyDescent="0.3">
      <c r="A15" s="5" t="s">
        <v>6</v>
      </c>
      <c r="B15" s="56" t="s">
        <v>27</v>
      </c>
      <c r="C15" s="5"/>
      <c r="D15" s="5" t="s">
        <v>149</v>
      </c>
      <c r="E15" s="5" t="s">
        <v>150</v>
      </c>
      <c r="F15" s="4"/>
      <c r="G15" s="4" t="s">
        <v>112</v>
      </c>
      <c r="H15" s="4"/>
      <c r="I15" s="4"/>
      <c r="J15" s="7"/>
      <c r="K15" s="7"/>
      <c r="L15" s="7">
        <v>0.25</v>
      </c>
      <c r="M15" s="15"/>
    </row>
    <row r="16" spans="1:13" x14ac:dyDescent="0.3">
      <c r="A16" s="5" t="s">
        <v>6</v>
      </c>
      <c r="B16" s="55" t="s">
        <v>41</v>
      </c>
      <c r="C16" s="5"/>
      <c r="D16" s="5" t="s">
        <v>149</v>
      </c>
      <c r="E16" s="5" t="s">
        <v>150</v>
      </c>
      <c r="F16" s="4"/>
      <c r="G16" s="4" t="s">
        <v>112</v>
      </c>
      <c r="H16" s="4"/>
      <c r="I16" s="4"/>
      <c r="J16" s="7"/>
      <c r="K16" s="7"/>
      <c r="L16" s="7">
        <v>0.25</v>
      </c>
      <c r="M16" s="15"/>
    </row>
    <row r="17" spans="1:13" x14ac:dyDescent="0.3">
      <c r="A17" s="5" t="s">
        <v>6</v>
      </c>
      <c r="B17" s="5" t="s">
        <v>28</v>
      </c>
      <c r="C17" s="5"/>
      <c r="D17" s="5" t="s">
        <v>149</v>
      </c>
      <c r="E17" s="5" t="s">
        <v>150</v>
      </c>
      <c r="F17" s="4"/>
      <c r="G17" s="4" t="s">
        <v>112</v>
      </c>
      <c r="H17" s="4"/>
      <c r="I17" s="4"/>
      <c r="J17" s="7"/>
      <c r="K17" s="7"/>
      <c r="L17" s="7">
        <v>0.25</v>
      </c>
      <c r="M17" s="15"/>
    </row>
    <row r="18" spans="1:13" x14ac:dyDescent="0.3">
      <c r="A18" s="5" t="s">
        <v>6</v>
      </c>
      <c r="B18" s="5" t="s">
        <v>9</v>
      </c>
      <c r="C18" s="5"/>
      <c r="D18" s="5" t="s">
        <v>149</v>
      </c>
      <c r="E18" s="5" t="s">
        <v>150</v>
      </c>
      <c r="F18" s="4"/>
      <c r="G18" s="4" t="s">
        <v>112</v>
      </c>
      <c r="H18" s="4"/>
      <c r="I18" s="4"/>
      <c r="J18" s="7"/>
      <c r="K18" s="7"/>
      <c r="L18" s="7">
        <v>0.25</v>
      </c>
      <c r="M18" s="15"/>
    </row>
    <row r="19" spans="1:13" x14ac:dyDescent="0.3">
      <c r="A19" s="5" t="s">
        <v>6</v>
      </c>
      <c r="B19" s="5" t="s">
        <v>30</v>
      </c>
      <c r="C19" s="5"/>
      <c r="D19" s="5" t="s">
        <v>149</v>
      </c>
      <c r="E19" s="5" t="s">
        <v>150</v>
      </c>
      <c r="F19" s="4"/>
      <c r="G19" s="4" t="s">
        <v>112</v>
      </c>
      <c r="H19" s="4"/>
      <c r="I19" s="4"/>
      <c r="J19" s="7"/>
      <c r="K19" s="7"/>
      <c r="L19" s="7">
        <v>0.25</v>
      </c>
    </row>
    <row r="20" spans="1:13" x14ac:dyDescent="0.3">
      <c r="A20" s="5" t="s">
        <v>6</v>
      </c>
      <c r="B20" s="5" t="s">
        <v>30</v>
      </c>
      <c r="C20" s="4"/>
      <c r="D20" s="4" t="s">
        <v>151</v>
      </c>
      <c r="E20" s="4" t="s">
        <v>161</v>
      </c>
      <c r="F20" s="4" t="s">
        <v>124</v>
      </c>
      <c r="G20" s="4"/>
      <c r="H20" s="4" t="s">
        <v>158</v>
      </c>
      <c r="I20" s="4" t="s">
        <v>126</v>
      </c>
      <c r="J20" s="7">
        <v>2</v>
      </c>
      <c r="K20" s="7">
        <v>0.5</v>
      </c>
      <c r="L20" s="7">
        <v>1</v>
      </c>
    </row>
    <row r="21" spans="1:13" x14ac:dyDescent="0.3">
      <c r="A21" s="5" t="s">
        <v>6</v>
      </c>
      <c r="B21" s="5" t="s">
        <v>30</v>
      </c>
      <c r="C21" s="4"/>
      <c r="D21" s="4" t="s">
        <v>151</v>
      </c>
      <c r="E21" s="4" t="s">
        <v>162</v>
      </c>
      <c r="F21" s="4" t="s">
        <v>124</v>
      </c>
      <c r="G21" s="4"/>
      <c r="H21" s="4" t="s">
        <v>158</v>
      </c>
      <c r="I21" s="4" t="s">
        <v>126</v>
      </c>
      <c r="J21" s="7">
        <v>2</v>
      </c>
      <c r="K21" s="7">
        <v>0.5</v>
      </c>
      <c r="L21" s="7">
        <v>1</v>
      </c>
    </row>
    <row r="22" spans="1:13" s="3" customFormat="1" x14ac:dyDescent="0.3">
      <c r="A22" s="5" t="s">
        <v>6</v>
      </c>
      <c r="B22" s="56" t="s">
        <v>32</v>
      </c>
      <c r="C22" s="5"/>
      <c r="D22" s="5" t="s">
        <v>149</v>
      </c>
      <c r="E22" s="5" t="s">
        <v>150</v>
      </c>
      <c r="F22" s="4"/>
      <c r="G22" s="4" t="s">
        <v>112</v>
      </c>
      <c r="H22" s="4"/>
      <c r="I22" s="4"/>
      <c r="J22" s="7"/>
      <c r="K22" s="7"/>
      <c r="L22" s="7">
        <v>0.25</v>
      </c>
    </row>
  </sheetData>
  <sortState xmlns:xlrd2="http://schemas.microsoft.com/office/spreadsheetml/2017/richdata2" ref="A2:L22">
    <sortCondition ref="B2:B22"/>
    <sortCondition ref="D2:D22"/>
    <sortCondition ref="E2:E22"/>
  </sortState>
  <phoneticPr fontId="13" type="noConversion"/>
  <dataValidations count="3">
    <dataValidation allowBlank="1" showInputMessage="1" showErrorMessage="1" sqref="D1 D5" xr:uid="{00000000-0002-0000-0500-000000000000}"/>
    <dataValidation type="list" allowBlank="1" showInputMessage="1" showErrorMessage="1" sqref="F2:G2 F3:F7 F17:F18 F23:F1048576 G6:G7" xr:uid="{00000000-0002-0000-0500-000001000000}">
      <formula1>"上学期,下学期,国家级,市/校级,院级,省级"</formula1>
    </dataValidation>
    <dataValidation type="list" allowBlank="1" showInputMessage="1" showErrorMessage="1" sqref="D2:D4 D6:D17 D18:D20 D21:D22 D23:D1048576" xr:uid="{00000000-0002-0000-0500-000002000000}">
      <formula1>"文化艺术实践,校内外文化艺术竞赛"</formula1>
    </dataValidation>
  </dataValidations>
  <pageMargins left="0.75" right="0.75" top="1" bottom="1" header="0.5" footer="0.5"/>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75"/>
  <sheetViews>
    <sheetView topLeftCell="A46" zoomScale="92" zoomScaleNormal="92" workbookViewId="0">
      <selection activeCell="J19" sqref="J19"/>
    </sheetView>
  </sheetViews>
  <sheetFormatPr defaultColWidth="9.19921875" defaultRowHeight="13.5" x14ac:dyDescent="0.3"/>
  <cols>
    <col min="1" max="1" width="22.33203125" style="9" customWidth="1"/>
    <col min="2" max="2" width="14.06640625" style="9" customWidth="1"/>
    <col min="3" max="3" width="8.06640625" style="9" customWidth="1"/>
    <col min="4" max="4" width="22.46484375" style="9" customWidth="1"/>
    <col min="5" max="5" width="39.53125" style="9" customWidth="1"/>
    <col min="6" max="6" width="11.53125" style="9" customWidth="1"/>
    <col min="7" max="7" width="7.06640625" style="9" customWidth="1"/>
    <col min="8" max="8" width="6" style="9" customWidth="1"/>
    <col min="9" max="9" width="7.06640625" style="10" customWidth="1"/>
    <col min="10" max="10" width="15.06640625" style="10" customWidth="1"/>
    <col min="11" max="11" width="7.06640625" style="10" customWidth="1"/>
    <col min="12" max="12" width="32.06640625" customWidth="1"/>
  </cols>
  <sheetData>
    <row r="1" spans="1:12" x14ac:dyDescent="0.3">
      <c r="A1" s="11" t="s">
        <v>0</v>
      </c>
      <c r="B1" s="11" t="s">
        <v>1</v>
      </c>
      <c r="C1" s="11" t="s">
        <v>2</v>
      </c>
      <c r="D1" s="11" t="s">
        <v>78</v>
      </c>
      <c r="E1" s="11" t="s">
        <v>79</v>
      </c>
      <c r="F1" s="11" t="s">
        <v>80</v>
      </c>
      <c r="G1" s="11" t="s">
        <v>115</v>
      </c>
      <c r="H1" s="11" t="s">
        <v>116</v>
      </c>
      <c r="I1" s="13" t="s">
        <v>82</v>
      </c>
      <c r="J1" s="13" t="s">
        <v>117</v>
      </c>
      <c r="K1" s="13" t="s">
        <v>77</v>
      </c>
      <c r="L1" s="3"/>
    </row>
    <row r="2" spans="1:12" x14ac:dyDescent="0.3">
      <c r="A2" s="12" t="s">
        <v>6</v>
      </c>
      <c r="B2" s="57" t="s">
        <v>14</v>
      </c>
      <c r="C2" s="11"/>
      <c r="D2" s="11" t="s">
        <v>163</v>
      </c>
      <c r="E2" s="11" t="s">
        <v>164</v>
      </c>
      <c r="F2" s="11" t="s">
        <v>90</v>
      </c>
      <c r="G2" s="11" t="s">
        <v>154</v>
      </c>
      <c r="H2" s="11"/>
      <c r="I2" s="13">
        <v>6.25E-2</v>
      </c>
      <c r="J2" s="13"/>
      <c r="K2" s="13">
        <v>6.25E-2</v>
      </c>
      <c r="L2" s="14"/>
    </row>
    <row r="3" spans="1:12" x14ac:dyDescent="0.3">
      <c r="A3" s="12" t="s">
        <v>6</v>
      </c>
      <c r="B3" s="11" t="s">
        <v>14</v>
      </c>
      <c r="C3" s="11"/>
      <c r="D3" s="11" t="s">
        <v>165</v>
      </c>
      <c r="E3" s="11"/>
      <c r="F3" s="11"/>
      <c r="G3" s="11"/>
      <c r="H3" s="11"/>
      <c r="I3" s="13">
        <v>1.466</v>
      </c>
      <c r="J3" s="13"/>
      <c r="K3" s="13">
        <f>I3</f>
        <v>1.466</v>
      </c>
      <c r="L3" s="14"/>
    </row>
    <row r="4" spans="1:12" x14ac:dyDescent="0.3">
      <c r="A4" s="11" t="s">
        <v>6</v>
      </c>
      <c r="B4" s="11" t="s">
        <v>14</v>
      </c>
      <c r="C4" s="11"/>
      <c r="D4" s="11" t="s">
        <v>166</v>
      </c>
      <c r="E4" s="11"/>
      <c r="F4" s="11" t="s">
        <v>167</v>
      </c>
      <c r="G4" s="11"/>
      <c r="H4" s="11"/>
      <c r="I4" s="13"/>
      <c r="J4" s="13"/>
      <c r="K4" s="13">
        <v>3</v>
      </c>
      <c r="L4" s="14"/>
    </row>
    <row r="5" spans="1:12" x14ac:dyDescent="0.3">
      <c r="A5" s="12" t="s">
        <v>6</v>
      </c>
      <c r="B5" s="11" t="s">
        <v>24</v>
      </c>
      <c r="C5" s="11"/>
      <c r="D5" s="11" t="s">
        <v>165</v>
      </c>
      <c r="E5" s="11"/>
      <c r="F5" s="11"/>
      <c r="G5" s="11"/>
      <c r="H5" s="11"/>
      <c r="I5" s="13">
        <v>1.5456666666666701</v>
      </c>
      <c r="J5" s="13"/>
      <c r="K5" s="13">
        <f>I5</f>
        <v>1.5456666666666701</v>
      </c>
      <c r="L5" s="14"/>
    </row>
    <row r="6" spans="1:12" x14ac:dyDescent="0.3">
      <c r="A6" s="11" t="s">
        <v>6</v>
      </c>
      <c r="B6" s="11" t="s">
        <v>24</v>
      </c>
      <c r="C6" s="11"/>
      <c r="D6" s="11" t="s">
        <v>166</v>
      </c>
      <c r="E6" s="11"/>
      <c r="F6" s="11" t="s">
        <v>167</v>
      </c>
      <c r="G6" s="11"/>
      <c r="H6" s="11"/>
      <c r="I6" s="13"/>
      <c r="J6" s="13"/>
      <c r="K6" s="13">
        <v>3</v>
      </c>
      <c r="L6" s="14"/>
    </row>
    <row r="7" spans="1:12" x14ac:dyDescent="0.3">
      <c r="A7" s="12" t="s">
        <v>6</v>
      </c>
      <c r="B7" s="50" t="s">
        <v>29</v>
      </c>
      <c r="C7" s="11"/>
      <c r="D7" s="11" t="s">
        <v>163</v>
      </c>
      <c r="E7" s="11" t="s">
        <v>164</v>
      </c>
      <c r="F7" s="11" t="s">
        <v>90</v>
      </c>
      <c r="G7" s="11" t="s">
        <v>154</v>
      </c>
      <c r="H7" s="11"/>
      <c r="I7" s="13">
        <v>6.25E-2</v>
      </c>
      <c r="J7" s="13"/>
      <c r="K7" s="13">
        <v>6.25E-2</v>
      </c>
      <c r="L7" s="14"/>
    </row>
    <row r="8" spans="1:12" x14ac:dyDescent="0.3">
      <c r="A8" s="12" t="s">
        <v>6</v>
      </c>
      <c r="B8" s="11" t="s">
        <v>29</v>
      </c>
      <c r="C8" s="11"/>
      <c r="D8" s="11" t="s">
        <v>165</v>
      </c>
      <c r="E8" s="11"/>
      <c r="F8" s="11"/>
      <c r="G8" s="11"/>
      <c r="H8" s="11"/>
      <c r="I8" s="13">
        <v>1.43417142857143</v>
      </c>
      <c r="J8" s="13"/>
      <c r="K8" s="13">
        <f>I8</f>
        <v>1.43417142857143</v>
      </c>
      <c r="L8" s="14"/>
    </row>
    <row r="9" spans="1:12" x14ac:dyDescent="0.3">
      <c r="A9" s="11" t="s">
        <v>6</v>
      </c>
      <c r="B9" s="11" t="s">
        <v>29</v>
      </c>
      <c r="C9" s="11"/>
      <c r="D9" s="11" t="s">
        <v>166</v>
      </c>
      <c r="E9" s="11"/>
      <c r="F9" s="11" t="s">
        <v>167</v>
      </c>
      <c r="G9" s="11"/>
      <c r="H9" s="11"/>
      <c r="I9" s="13"/>
      <c r="J9" s="13"/>
      <c r="K9" s="13">
        <v>3</v>
      </c>
      <c r="L9" s="14"/>
    </row>
    <row r="10" spans="1:12" x14ac:dyDescent="0.3">
      <c r="A10" s="12" t="s">
        <v>6</v>
      </c>
      <c r="B10" s="11" t="s">
        <v>20</v>
      </c>
      <c r="C10" s="11"/>
      <c r="D10" s="11" t="s">
        <v>165</v>
      </c>
      <c r="E10" s="11"/>
      <c r="F10" s="11"/>
      <c r="G10" s="11"/>
      <c r="H10" s="11"/>
      <c r="I10" s="13">
        <v>1.59</v>
      </c>
      <c r="J10" s="13"/>
      <c r="K10" s="13">
        <f>I10</f>
        <v>1.59</v>
      </c>
      <c r="L10" s="14"/>
    </row>
    <row r="11" spans="1:12" x14ac:dyDescent="0.3">
      <c r="A11" s="12" t="s">
        <v>6</v>
      </c>
      <c r="B11" s="11" t="s">
        <v>19</v>
      </c>
      <c r="C11" s="11"/>
      <c r="D11" s="11" t="s">
        <v>165</v>
      </c>
      <c r="E11" s="11"/>
      <c r="F11" s="11"/>
      <c r="G11" s="11"/>
      <c r="H11" s="11"/>
      <c r="I11" s="13">
        <v>1.5774666666666699</v>
      </c>
      <c r="J11" s="13"/>
      <c r="K11" s="13">
        <f>I11</f>
        <v>1.5774666666666699</v>
      </c>
      <c r="L11" s="14"/>
    </row>
    <row r="12" spans="1:12" x14ac:dyDescent="0.3">
      <c r="A12" s="12" t="s">
        <v>6</v>
      </c>
      <c r="B12" s="11" t="s">
        <v>7</v>
      </c>
      <c r="C12" s="11"/>
      <c r="D12" s="11" t="s">
        <v>165</v>
      </c>
      <c r="E12" s="11"/>
      <c r="F12" s="11"/>
      <c r="G12" s="11"/>
      <c r="H12" s="11"/>
      <c r="I12" s="13">
        <v>1.5580000000000001</v>
      </c>
      <c r="J12" s="13"/>
      <c r="K12" s="13">
        <f>I12</f>
        <v>1.5580000000000001</v>
      </c>
      <c r="L12" s="14"/>
    </row>
    <row r="13" spans="1:12" x14ac:dyDescent="0.3">
      <c r="A13" s="11" t="s">
        <v>6</v>
      </c>
      <c r="B13" s="11" t="s">
        <v>7</v>
      </c>
      <c r="C13" s="11"/>
      <c r="D13" s="11" t="s">
        <v>166</v>
      </c>
      <c r="E13" s="11"/>
      <c r="F13" s="11" t="s">
        <v>167</v>
      </c>
      <c r="G13" s="11"/>
      <c r="H13" s="11"/>
      <c r="I13" s="13"/>
      <c r="J13" s="13"/>
      <c r="K13" s="13">
        <v>1.9750000000000001</v>
      </c>
      <c r="L13" s="14"/>
    </row>
    <row r="14" spans="1:12" x14ac:dyDescent="0.3">
      <c r="A14" s="12" t="s">
        <v>6</v>
      </c>
      <c r="B14" s="11" t="s">
        <v>11</v>
      </c>
      <c r="C14" s="11"/>
      <c r="D14" s="11" t="s">
        <v>165</v>
      </c>
      <c r="E14" s="11"/>
      <c r="F14" s="11"/>
      <c r="G14" s="11"/>
      <c r="H14" s="11"/>
      <c r="I14" s="13">
        <v>1.4512698412698399</v>
      </c>
      <c r="J14" s="13"/>
      <c r="K14" s="13">
        <f>I14</f>
        <v>1.4512698412698399</v>
      </c>
      <c r="L14" s="14"/>
    </row>
    <row r="15" spans="1:12" x14ac:dyDescent="0.3">
      <c r="A15" s="12" t="s">
        <v>6</v>
      </c>
      <c r="B15" s="57" t="s">
        <v>15</v>
      </c>
      <c r="C15" s="11"/>
      <c r="D15" s="11" t="s">
        <v>163</v>
      </c>
      <c r="E15" s="11" t="s">
        <v>164</v>
      </c>
      <c r="F15" s="11" t="s">
        <v>90</v>
      </c>
      <c r="G15" s="11" t="s">
        <v>154</v>
      </c>
      <c r="H15" s="11"/>
      <c r="I15" s="13">
        <v>6.25E-2</v>
      </c>
      <c r="J15" s="13"/>
      <c r="K15" s="13">
        <v>6.25E-2</v>
      </c>
      <c r="L15" s="14"/>
    </row>
    <row r="16" spans="1:12" x14ac:dyDescent="0.3">
      <c r="A16" s="12" t="s">
        <v>6</v>
      </c>
      <c r="B16" s="11" t="s">
        <v>15</v>
      </c>
      <c r="C16" s="11"/>
      <c r="D16" s="11" t="s">
        <v>165</v>
      </c>
      <c r="E16" s="11"/>
      <c r="F16" s="11"/>
      <c r="G16" s="11"/>
      <c r="H16" s="11"/>
      <c r="I16" s="13">
        <v>1.4771111111111099</v>
      </c>
      <c r="J16" s="13"/>
      <c r="K16" s="13">
        <f>I16</f>
        <v>1.4771111111111099</v>
      </c>
      <c r="L16" s="14"/>
    </row>
    <row r="17" spans="1:12" x14ac:dyDescent="0.3">
      <c r="A17" s="12" t="s">
        <v>6</v>
      </c>
      <c r="B17" s="50" t="s">
        <v>15</v>
      </c>
      <c r="C17" s="11"/>
      <c r="D17" s="11" t="s">
        <v>166</v>
      </c>
      <c r="E17" s="11" t="s">
        <v>168</v>
      </c>
      <c r="F17" s="11" t="s">
        <v>76</v>
      </c>
      <c r="G17" s="11"/>
      <c r="H17" s="11"/>
      <c r="I17" s="13">
        <v>0.25</v>
      </c>
      <c r="J17" s="13"/>
      <c r="K17" s="13">
        <v>0.25</v>
      </c>
      <c r="L17" s="14"/>
    </row>
    <row r="18" spans="1:12" x14ac:dyDescent="0.3">
      <c r="A18" s="12" t="s">
        <v>6</v>
      </c>
      <c r="B18" s="50" t="s">
        <v>15</v>
      </c>
      <c r="C18" s="11"/>
      <c r="D18" s="11" t="s">
        <v>166</v>
      </c>
      <c r="E18" s="11" t="s">
        <v>169</v>
      </c>
      <c r="F18" s="11" t="s">
        <v>76</v>
      </c>
      <c r="G18" s="11"/>
      <c r="H18" s="11"/>
      <c r="I18" s="13">
        <v>0.25</v>
      </c>
      <c r="J18" s="13"/>
      <c r="K18" s="13">
        <v>0.25</v>
      </c>
      <c r="L18" s="14"/>
    </row>
    <row r="19" spans="1:12" x14ac:dyDescent="0.3">
      <c r="A19" s="12" t="s">
        <v>6</v>
      </c>
      <c r="B19" s="50" t="s">
        <v>15</v>
      </c>
      <c r="C19" s="11"/>
      <c r="D19" s="11" t="s">
        <v>166</v>
      </c>
      <c r="E19" s="11" t="s">
        <v>170</v>
      </c>
      <c r="F19" s="11" t="s">
        <v>76</v>
      </c>
      <c r="G19" s="11"/>
      <c r="H19" s="11"/>
      <c r="I19" s="13">
        <v>0.25</v>
      </c>
      <c r="J19" s="13"/>
      <c r="K19" s="13">
        <v>0.25</v>
      </c>
      <c r="L19" s="14"/>
    </row>
    <row r="20" spans="1:12" x14ac:dyDescent="0.3">
      <c r="A20" s="11" t="s">
        <v>6</v>
      </c>
      <c r="B20" s="11" t="s">
        <v>15</v>
      </c>
      <c r="C20" s="11"/>
      <c r="D20" s="11" t="s">
        <v>166</v>
      </c>
      <c r="E20" s="11"/>
      <c r="F20" s="11" t="s">
        <v>167</v>
      </c>
      <c r="G20" s="11"/>
      <c r="H20" s="11"/>
      <c r="I20" s="13"/>
      <c r="J20" s="13"/>
      <c r="K20" s="13">
        <v>3</v>
      </c>
      <c r="L20" s="14"/>
    </row>
    <row r="21" spans="1:12" x14ac:dyDescent="0.3">
      <c r="A21" s="12" t="s">
        <v>6</v>
      </c>
      <c r="B21" s="11" t="s">
        <v>23</v>
      </c>
      <c r="C21" s="11"/>
      <c r="D21" s="11" t="s">
        <v>165</v>
      </c>
      <c r="E21" s="11"/>
      <c r="F21" s="11"/>
      <c r="G21" s="11"/>
      <c r="H21" s="11"/>
      <c r="I21" s="13">
        <v>1.5580000000000001</v>
      </c>
      <c r="J21" s="13"/>
      <c r="K21" s="13">
        <f>I21</f>
        <v>1.5580000000000001</v>
      </c>
      <c r="L21" s="14"/>
    </row>
    <row r="22" spans="1:12" x14ac:dyDescent="0.3">
      <c r="A22" s="11" t="s">
        <v>6</v>
      </c>
      <c r="B22" s="11" t="s">
        <v>23</v>
      </c>
      <c r="C22" s="11"/>
      <c r="D22" s="11" t="s">
        <v>166</v>
      </c>
      <c r="E22" s="11"/>
      <c r="F22" s="11" t="s">
        <v>167</v>
      </c>
      <c r="G22" s="11"/>
      <c r="H22" s="11"/>
      <c r="I22" s="13"/>
      <c r="J22" s="13"/>
      <c r="K22" s="13">
        <v>0.3</v>
      </c>
      <c r="L22" s="14"/>
    </row>
    <row r="23" spans="1:12" x14ac:dyDescent="0.3">
      <c r="A23" s="12" t="s">
        <v>6</v>
      </c>
      <c r="B23" s="57" t="s">
        <v>16</v>
      </c>
      <c r="C23" s="11"/>
      <c r="D23" s="11" t="s">
        <v>163</v>
      </c>
      <c r="E23" s="11" t="s">
        <v>164</v>
      </c>
      <c r="F23" s="11" t="s">
        <v>90</v>
      </c>
      <c r="G23" s="11" t="s">
        <v>154</v>
      </c>
      <c r="H23" s="11"/>
      <c r="I23" s="13">
        <v>6.25E-2</v>
      </c>
      <c r="J23" s="13"/>
      <c r="K23" s="13">
        <v>6.25E-2</v>
      </c>
      <c r="L23" s="14"/>
    </row>
    <row r="24" spans="1:12" x14ac:dyDescent="0.3">
      <c r="A24" s="12" t="s">
        <v>6</v>
      </c>
      <c r="B24" s="11" t="s">
        <v>16</v>
      </c>
      <c r="C24" s="11"/>
      <c r="D24" s="11" t="s">
        <v>165</v>
      </c>
      <c r="E24" s="11"/>
      <c r="F24" s="11"/>
      <c r="G24" s="11"/>
      <c r="H24" s="11"/>
      <c r="I24" s="13">
        <v>1.4771111111111099</v>
      </c>
      <c r="J24" s="13"/>
      <c r="K24" s="13">
        <f>I24</f>
        <v>1.4771111111111099</v>
      </c>
      <c r="L24" s="14"/>
    </row>
    <row r="25" spans="1:12" x14ac:dyDescent="0.3">
      <c r="A25" s="11" t="s">
        <v>6</v>
      </c>
      <c r="B25" s="11" t="s">
        <v>16</v>
      </c>
      <c r="C25" s="11"/>
      <c r="D25" s="11" t="s">
        <v>166</v>
      </c>
      <c r="E25" s="11"/>
      <c r="F25" s="11" t="s">
        <v>167</v>
      </c>
      <c r="G25" s="11"/>
      <c r="H25" s="11"/>
      <c r="I25" s="13"/>
      <c r="J25" s="13"/>
      <c r="K25" s="13">
        <v>0.125</v>
      </c>
      <c r="L25" s="14"/>
    </row>
    <row r="26" spans="1:12" x14ac:dyDescent="0.3">
      <c r="A26" s="12" t="s">
        <v>6</v>
      </c>
      <c r="B26" s="11" t="s">
        <v>21</v>
      </c>
      <c r="C26" s="11"/>
      <c r="D26" s="11" t="s">
        <v>165</v>
      </c>
      <c r="E26" s="11"/>
      <c r="F26" s="11"/>
      <c r="G26" s="11"/>
      <c r="H26" s="11"/>
      <c r="I26" s="13">
        <v>1.5580000000000001</v>
      </c>
      <c r="J26" s="13"/>
      <c r="K26" s="13">
        <f>I26</f>
        <v>1.5580000000000001</v>
      </c>
      <c r="L26" s="14"/>
    </row>
    <row r="27" spans="1:12" x14ac:dyDescent="0.3">
      <c r="A27" s="11" t="s">
        <v>6</v>
      </c>
      <c r="B27" s="11" t="s">
        <v>21</v>
      </c>
      <c r="C27" s="11"/>
      <c r="D27" s="11" t="s">
        <v>166</v>
      </c>
      <c r="E27" s="11"/>
      <c r="F27" s="11" t="s">
        <v>167</v>
      </c>
      <c r="G27" s="11"/>
      <c r="H27" s="11"/>
      <c r="I27" s="13"/>
      <c r="J27" s="13"/>
      <c r="K27" s="13">
        <v>1.425</v>
      </c>
      <c r="L27" s="14"/>
    </row>
    <row r="28" spans="1:12" x14ac:dyDescent="0.3">
      <c r="A28" s="12" t="s">
        <v>6</v>
      </c>
      <c r="B28" s="11" t="s">
        <v>25</v>
      </c>
      <c r="C28" s="11"/>
      <c r="D28" s="11" t="s">
        <v>165</v>
      </c>
      <c r="E28" s="11"/>
      <c r="F28" s="11"/>
      <c r="G28" s="11"/>
      <c r="H28" s="11"/>
      <c r="I28" s="13">
        <v>1.55466666666667</v>
      </c>
      <c r="J28" s="13"/>
      <c r="K28" s="13">
        <f>I28</f>
        <v>1.55466666666667</v>
      </c>
      <c r="L28" s="14"/>
    </row>
    <row r="29" spans="1:12" x14ac:dyDescent="0.3">
      <c r="A29" s="12" t="s">
        <v>6</v>
      </c>
      <c r="B29" s="11" t="s">
        <v>8</v>
      </c>
      <c r="C29" s="11"/>
      <c r="D29" s="11" t="s">
        <v>165</v>
      </c>
      <c r="E29" s="11"/>
      <c r="F29" s="11"/>
      <c r="G29" s="11"/>
      <c r="H29" s="11"/>
      <c r="I29" s="13">
        <v>1.5774666666666699</v>
      </c>
      <c r="J29" s="13"/>
      <c r="K29" s="13">
        <f>I29</f>
        <v>1.5774666666666699</v>
      </c>
      <c r="L29" s="14"/>
    </row>
    <row r="30" spans="1:12" x14ac:dyDescent="0.3">
      <c r="A30" s="12" t="s">
        <v>6</v>
      </c>
      <c r="B30" s="11" t="s">
        <v>26</v>
      </c>
      <c r="C30" s="11"/>
      <c r="D30" s="11" t="s">
        <v>165</v>
      </c>
      <c r="E30" s="11"/>
      <c r="F30" s="11"/>
      <c r="G30" s="11"/>
      <c r="H30" s="11"/>
      <c r="I30" s="13">
        <v>1.53433333333333</v>
      </c>
      <c r="J30" s="13"/>
      <c r="K30" s="13">
        <f>I30</f>
        <v>1.53433333333333</v>
      </c>
      <c r="L30" s="14"/>
    </row>
    <row r="31" spans="1:12" x14ac:dyDescent="0.3">
      <c r="A31" s="12" t="s">
        <v>6</v>
      </c>
      <c r="B31" s="11" t="s">
        <v>18</v>
      </c>
      <c r="C31" s="11"/>
      <c r="D31" s="11" t="s">
        <v>165</v>
      </c>
      <c r="E31" s="11"/>
      <c r="F31" s="11"/>
      <c r="G31" s="11"/>
      <c r="H31" s="11"/>
      <c r="I31" s="13">
        <v>1.53433333333333</v>
      </c>
      <c r="J31" s="13"/>
      <c r="K31" s="13">
        <f>I31</f>
        <v>1.53433333333333</v>
      </c>
      <c r="L31" s="14"/>
    </row>
    <row r="32" spans="1:12" x14ac:dyDescent="0.3">
      <c r="A32" s="11" t="s">
        <v>6</v>
      </c>
      <c r="B32" s="11" t="s">
        <v>18</v>
      </c>
      <c r="C32" s="11"/>
      <c r="D32" s="11" t="s">
        <v>166</v>
      </c>
      <c r="E32" s="11"/>
      <c r="F32" s="11" t="s">
        <v>167</v>
      </c>
      <c r="G32" s="11"/>
      <c r="H32" s="11"/>
      <c r="I32" s="13"/>
      <c r="J32" s="13"/>
      <c r="K32" s="13">
        <v>0.85</v>
      </c>
      <c r="L32" s="14"/>
    </row>
    <row r="33" spans="1:12" x14ac:dyDescent="0.3">
      <c r="A33" s="12" t="s">
        <v>6</v>
      </c>
      <c r="B33" s="11" t="s">
        <v>10</v>
      </c>
      <c r="C33" s="11"/>
      <c r="D33" s="11" t="s">
        <v>165</v>
      </c>
      <c r="E33" s="11"/>
      <c r="F33" s="11"/>
      <c r="G33" s="11"/>
      <c r="H33" s="11"/>
      <c r="I33" s="13">
        <v>1.5774666666666699</v>
      </c>
      <c r="J33" s="13"/>
      <c r="K33" s="13">
        <f>I33</f>
        <v>1.5774666666666699</v>
      </c>
      <c r="L33" s="14"/>
    </row>
    <row r="34" spans="1:12" x14ac:dyDescent="0.3">
      <c r="A34" s="11" t="s">
        <v>6</v>
      </c>
      <c r="B34" s="11" t="s">
        <v>10</v>
      </c>
      <c r="C34" s="11"/>
      <c r="D34" s="11" t="s">
        <v>166</v>
      </c>
      <c r="E34" s="11"/>
      <c r="F34" s="11" t="s">
        <v>167</v>
      </c>
      <c r="G34" s="11"/>
      <c r="H34" s="11"/>
      <c r="I34" s="13"/>
      <c r="J34" s="13"/>
      <c r="K34" s="13">
        <v>0.47499999999999998</v>
      </c>
      <c r="L34" s="14"/>
    </row>
    <row r="35" spans="1:12" x14ac:dyDescent="0.3">
      <c r="A35" s="12" t="s">
        <v>6</v>
      </c>
      <c r="B35" s="11" t="s">
        <v>22</v>
      </c>
      <c r="C35" s="11"/>
      <c r="D35" s="11" t="s">
        <v>165</v>
      </c>
      <c r="E35" s="11"/>
      <c r="F35" s="11"/>
      <c r="G35" s="11"/>
      <c r="H35" s="11"/>
      <c r="I35" s="13">
        <v>1.5774666666666699</v>
      </c>
      <c r="J35" s="13"/>
      <c r="K35" s="13">
        <f>I35</f>
        <v>1.5774666666666699</v>
      </c>
      <c r="L35" s="14"/>
    </row>
    <row r="36" spans="1:12" x14ac:dyDescent="0.3">
      <c r="A36" s="11" t="s">
        <v>6</v>
      </c>
      <c r="B36" s="11" t="s">
        <v>22</v>
      </c>
      <c r="C36" s="11"/>
      <c r="D36" s="11" t="s">
        <v>166</v>
      </c>
      <c r="E36" s="11"/>
      <c r="F36" s="11" t="s">
        <v>167</v>
      </c>
      <c r="G36" s="11"/>
      <c r="H36" s="11"/>
      <c r="I36" s="13"/>
      <c r="J36" s="13"/>
      <c r="K36" s="13">
        <v>0.42499999999999999</v>
      </c>
      <c r="L36" s="14"/>
    </row>
    <row r="37" spans="1:12" x14ac:dyDescent="0.3">
      <c r="A37" s="12" t="s">
        <v>6</v>
      </c>
      <c r="B37" s="11" t="s">
        <v>31</v>
      </c>
      <c r="C37" s="11"/>
      <c r="D37" s="11" t="s">
        <v>165</v>
      </c>
      <c r="E37" s="11"/>
      <c r="F37" s="11"/>
      <c r="G37" s="11"/>
      <c r="H37" s="11"/>
      <c r="I37" s="13">
        <v>1.5444444444444401</v>
      </c>
      <c r="J37" s="13"/>
      <c r="K37" s="13">
        <f>I37</f>
        <v>1.5444444444444401</v>
      </c>
      <c r="L37" s="14"/>
    </row>
    <row r="38" spans="1:12" x14ac:dyDescent="0.3">
      <c r="A38" s="11" t="s">
        <v>6</v>
      </c>
      <c r="B38" s="11" t="s">
        <v>31</v>
      </c>
      <c r="C38" s="11"/>
      <c r="D38" s="11" t="s">
        <v>166</v>
      </c>
      <c r="E38" s="11"/>
      <c r="F38" s="11" t="s">
        <v>167</v>
      </c>
      <c r="G38" s="11"/>
      <c r="H38" s="11"/>
      <c r="I38" s="13"/>
      <c r="J38" s="13"/>
      <c r="K38" s="13">
        <v>0.1</v>
      </c>
      <c r="L38" s="14"/>
    </row>
    <row r="39" spans="1:12" x14ac:dyDescent="0.3">
      <c r="A39" s="12" t="s">
        <v>6</v>
      </c>
      <c r="B39" s="11" t="s">
        <v>34</v>
      </c>
      <c r="C39" s="11"/>
      <c r="D39" s="11" t="s">
        <v>165</v>
      </c>
      <c r="E39" s="11"/>
      <c r="F39" s="11"/>
      <c r="G39" s="11"/>
      <c r="H39" s="11"/>
      <c r="I39" s="13">
        <v>1.5444444444444401</v>
      </c>
      <c r="J39" s="13"/>
      <c r="K39" s="13">
        <f>I39</f>
        <v>1.5444444444444401</v>
      </c>
      <c r="L39" s="14"/>
    </row>
    <row r="40" spans="1:12" x14ac:dyDescent="0.3">
      <c r="A40" s="11" t="s">
        <v>6</v>
      </c>
      <c r="B40" s="11" t="s">
        <v>34</v>
      </c>
      <c r="C40" s="11"/>
      <c r="D40" s="11" t="s">
        <v>166</v>
      </c>
      <c r="E40" s="11"/>
      <c r="F40" s="11" t="s">
        <v>167</v>
      </c>
      <c r="G40" s="11"/>
      <c r="H40" s="11"/>
      <c r="I40" s="13"/>
      <c r="J40" s="13"/>
      <c r="K40" s="13">
        <v>0.85</v>
      </c>
      <c r="L40" s="14"/>
    </row>
    <row r="41" spans="1:12" x14ac:dyDescent="0.3">
      <c r="A41" s="12" t="s">
        <v>6</v>
      </c>
      <c r="B41" s="11" t="s">
        <v>38</v>
      </c>
      <c r="C41" s="11"/>
      <c r="D41" s="11" t="s">
        <v>165</v>
      </c>
      <c r="E41" s="11"/>
      <c r="F41" s="11"/>
      <c r="G41" s="11"/>
      <c r="H41" s="11"/>
      <c r="I41" s="13">
        <v>1.5444444444444401</v>
      </c>
      <c r="J41" s="13"/>
      <c r="K41" s="13">
        <f>I41</f>
        <v>1.5444444444444401</v>
      </c>
      <c r="L41" s="3"/>
    </row>
    <row r="42" spans="1:12" x14ac:dyDescent="0.3">
      <c r="A42" s="11" t="s">
        <v>6</v>
      </c>
      <c r="B42" s="11" t="s">
        <v>38</v>
      </c>
      <c r="C42" s="11"/>
      <c r="D42" s="11" t="s">
        <v>166</v>
      </c>
      <c r="E42" s="11"/>
      <c r="F42" s="11" t="s">
        <v>167</v>
      </c>
      <c r="G42" s="11"/>
      <c r="H42" s="11"/>
      <c r="I42" s="13"/>
      <c r="J42" s="13"/>
      <c r="K42" s="13">
        <v>0.1</v>
      </c>
      <c r="L42" s="3"/>
    </row>
    <row r="43" spans="1:12" x14ac:dyDescent="0.3">
      <c r="A43" s="12" t="s">
        <v>6</v>
      </c>
      <c r="B43" s="48" t="s">
        <v>12</v>
      </c>
      <c r="C43" s="11"/>
      <c r="D43" s="11" t="s">
        <v>163</v>
      </c>
      <c r="E43" s="11" t="s">
        <v>164</v>
      </c>
      <c r="F43" s="11" t="s">
        <v>90</v>
      </c>
      <c r="G43" s="11" t="s">
        <v>154</v>
      </c>
      <c r="H43" s="11"/>
      <c r="I43" s="13">
        <v>6.25E-2</v>
      </c>
      <c r="J43" s="13"/>
      <c r="K43" s="13">
        <v>6.25E-2</v>
      </c>
      <c r="L43" s="3"/>
    </row>
    <row r="44" spans="1:12" x14ac:dyDescent="0.3">
      <c r="A44" s="12" t="s">
        <v>6</v>
      </c>
      <c r="B44" s="11" t="s">
        <v>12</v>
      </c>
      <c r="C44" s="11"/>
      <c r="D44" s="11" t="s">
        <v>165</v>
      </c>
      <c r="E44" s="11"/>
      <c r="F44" s="11"/>
      <c r="G44" s="11"/>
      <c r="H44" s="11"/>
      <c r="I44" s="13">
        <v>1.42845714285714</v>
      </c>
      <c r="J44" s="13"/>
      <c r="K44" s="13">
        <f>I44</f>
        <v>1.42845714285714</v>
      </c>
      <c r="L44" s="14"/>
    </row>
    <row r="45" spans="1:12" x14ac:dyDescent="0.3">
      <c r="A45" s="11" t="s">
        <v>6</v>
      </c>
      <c r="B45" s="11" t="s">
        <v>12</v>
      </c>
      <c r="C45" s="11"/>
      <c r="D45" s="11" t="s">
        <v>166</v>
      </c>
      <c r="E45" s="11"/>
      <c r="F45" s="11" t="s">
        <v>167</v>
      </c>
      <c r="G45" s="11"/>
      <c r="H45" s="11"/>
      <c r="I45" s="13"/>
      <c r="J45" s="13"/>
      <c r="K45" s="13">
        <v>3</v>
      </c>
      <c r="L45" s="14"/>
    </row>
    <row r="46" spans="1:12" x14ac:dyDescent="0.3">
      <c r="A46" s="12" t="s">
        <v>6</v>
      </c>
      <c r="B46" s="11" t="s">
        <v>27</v>
      </c>
      <c r="C46" s="11"/>
      <c r="D46" s="11" t="s">
        <v>165</v>
      </c>
      <c r="E46" s="11"/>
      <c r="F46" s="11"/>
      <c r="G46" s="11"/>
      <c r="H46" s="11"/>
      <c r="I46" s="13">
        <v>1.5428666666666699</v>
      </c>
      <c r="J46" s="13"/>
      <c r="K46" s="13">
        <f>I46</f>
        <v>1.5428666666666699</v>
      </c>
      <c r="L46" s="14"/>
    </row>
    <row r="47" spans="1:12" x14ac:dyDescent="0.3">
      <c r="A47" s="12" t="s">
        <v>6</v>
      </c>
      <c r="B47" s="48" t="s">
        <v>27</v>
      </c>
      <c r="C47" s="11"/>
      <c r="D47" s="11" t="s">
        <v>166</v>
      </c>
      <c r="E47" s="11" t="s">
        <v>171</v>
      </c>
      <c r="F47" s="11" t="s">
        <v>76</v>
      </c>
      <c r="G47" s="11"/>
      <c r="H47" s="11"/>
      <c r="I47" s="13">
        <v>0.5</v>
      </c>
      <c r="J47" s="13"/>
      <c r="K47" s="13">
        <v>0.5</v>
      </c>
      <c r="L47" s="3"/>
    </row>
    <row r="48" spans="1:12" x14ac:dyDescent="0.3">
      <c r="A48" s="11" t="s">
        <v>6</v>
      </c>
      <c r="B48" s="11" t="s">
        <v>27</v>
      </c>
      <c r="C48" s="11"/>
      <c r="D48" s="11" t="s">
        <v>166</v>
      </c>
      <c r="E48" s="11"/>
      <c r="F48" s="11" t="s">
        <v>167</v>
      </c>
      <c r="G48" s="11"/>
      <c r="H48" s="11"/>
      <c r="I48" s="13"/>
      <c r="J48" s="13"/>
      <c r="K48" s="13">
        <v>3</v>
      </c>
    </row>
    <row r="49" spans="1:11" x14ac:dyDescent="0.3">
      <c r="A49" s="12" t="s">
        <v>6</v>
      </c>
      <c r="B49" s="11" t="s">
        <v>36</v>
      </c>
      <c r="C49" s="11"/>
      <c r="D49" s="11" t="s">
        <v>165</v>
      </c>
      <c r="E49" s="11"/>
      <c r="F49" s="11"/>
      <c r="G49" s="11"/>
      <c r="H49" s="11"/>
      <c r="I49" s="13">
        <v>1.5428666666666699</v>
      </c>
      <c r="J49" s="13"/>
      <c r="K49" s="13">
        <f>I49</f>
        <v>1.5428666666666699</v>
      </c>
    </row>
    <row r="50" spans="1:11" x14ac:dyDescent="0.3">
      <c r="A50" s="12" t="s">
        <v>6</v>
      </c>
      <c r="B50" s="11" t="s">
        <v>39</v>
      </c>
      <c r="C50" s="11"/>
      <c r="D50" s="11" t="s">
        <v>165</v>
      </c>
      <c r="E50" s="11"/>
      <c r="F50" s="11"/>
      <c r="G50" s="11"/>
      <c r="H50" s="11"/>
      <c r="I50" s="13">
        <v>1.55466666666667</v>
      </c>
      <c r="J50" s="13"/>
      <c r="K50" s="13">
        <f>I50</f>
        <v>1.55466666666667</v>
      </c>
    </row>
    <row r="51" spans="1:11" x14ac:dyDescent="0.3">
      <c r="A51" s="12" t="s">
        <v>6</v>
      </c>
      <c r="B51" s="11" t="s">
        <v>41</v>
      </c>
      <c r="C51" s="11"/>
      <c r="D51" s="11" t="s">
        <v>165</v>
      </c>
      <c r="E51" s="11"/>
      <c r="F51" s="11"/>
      <c r="G51" s="11"/>
      <c r="H51" s="11"/>
      <c r="I51" s="13">
        <v>1.496</v>
      </c>
      <c r="J51" s="13"/>
      <c r="K51" s="13">
        <f>I51</f>
        <v>1.496</v>
      </c>
    </row>
    <row r="52" spans="1:11" x14ac:dyDescent="0.3">
      <c r="A52" s="11" t="s">
        <v>6</v>
      </c>
      <c r="B52" s="11" t="s">
        <v>41</v>
      </c>
      <c r="C52" s="11"/>
      <c r="D52" s="11" t="s">
        <v>166</v>
      </c>
      <c r="E52" s="11"/>
      <c r="F52" s="11" t="s">
        <v>167</v>
      </c>
      <c r="G52" s="11"/>
      <c r="H52" s="11"/>
      <c r="I52" s="13"/>
      <c r="J52" s="13"/>
      <c r="K52" s="13">
        <v>2.0499999999999998</v>
      </c>
    </row>
    <row r="53" spans="1:11" x14ac:dyDescent="0.3">
      <c r="A53" s="12" t="s">
        <v>6</v>
      </c>
      <c r="B53" s="11" t="s">
        <v>37</v>
      </c>
      <c r="C53" s="11"/>
      <c r="D53" s="11" t="s">
        <v>165</v>
      </c>
      <c r="E53" s="11"/>
      <c r="F53" s="11"/>
      <c r="G53" s="11"/>
      <c r="H53" s="11"/>
      <c r="I53" s="13">
        <v>1.496</v>
      </c>
      <c r="J53" s="13"/>
      <c r="K53" s="13">
        <f>I53</f>
        <v>1.496</v>
      </c>
    </row>
    <row r="54" spans="1:11" x14ac:dyDescent="0.3">
      <c r="A54" s="11" t="s">
        <v>6</v>
      </c>
      <c r="B54" s="11" t="s">
        <v>37</v>
      </c>
      <c r="C54" s="11"/>
      <c r="D54" s="11" t="s">
        <v>166</v>
      </c>
      <c r="E54" s="11"/>
      <c r="F54" s="11" t="s">
        <v>167</v>
      </c>
      <c r="G54" s="11"/>
      <c r="H54" s="11"/>
      <c r="I54" s="13"/>
      <c r="J54" s="13"/>
      <c r="K54" s="13">
        <v>3</v>
      </c>
    </row>
    <row r="55" spans="1:11" x14ac:dyDescent="0.3">
      <c r="A55" s="12" t="s">
        <v>6</v>
      </c>
      <c r="B55" s="11" t="s">
        <v>17</v>
      </c>
      <c r="C55" s="11"/>
      <c r="D55" s="11" t="s">
        <v>165</v>
      </c>
      <c r="E55" s="11"/>
      <c r="F55" s="11"/>
      <c r="G55" s="11"/>
      <c r="H55" s="11"/>
      <c r="I55" s="13">
        <v>1.496</v>
      </c>
      <c r="J55" s="13"/>
      <c r="K55" s="13">
        <f>I55</f>
        <v>1.496</v>
      </c>
    </row>
    <row r="56" spans="1:11" x14ac:dyDescent="0.3">
      <c r="A56" s="11" t="s">
        <v>6</v>
      </c>
      <c r="B56" s="11" t="s">
        <v>17</v>
      </c>
      <c r="C56" s="11"/>
      <c r="D56" s="11" t="s">
        <v>166</v>
      </c>
      <c r="E56" s="11"/>
      <c r="F56" s="11" t="s">
        <v>167</v>
      </c>
      <c r="G56" s="11"/>
      <c r="H56" s="11"/>
      <c r="I56" s="13"/>
      <c r="J56" s="13"/>
      <c r="K56" s="13">
        <v>2.5</v>
      </c>
    </row>
    <row r="57" spans="1:11" x14ac:dyDescent="0.3">
      <c r="A57" s="12" t="s">
        <v>6</v>
      </c>
      <c r="B57" s="11" t="s">
        <v>33</v>
      </c>
      <c r="C57" s="11"/>
      <c r="D57" s="11" t="s">
        <v>165</v>
      </c>
      <c r="E57" s="11"/>
      <c r="F57" s="11"/>
      <c r="G57" s="11"/>
      <c r="H57" s="11"/>
      <c r="I57" s="13">
        <v>1.4903999999999999</v>
      </c>
      <c r="J57" s="13"/>
      <c r="K57" s="13">
        <f>I57</f>
        <v>1.4903999999999999</v>
      </c>
    </row>
    <row r="58" spans="1:11" x14ac:dyDescent="0.3">
      <c r="A58" s="11" t="s">
        <v>6</v>
      </c>
      <c r="B58" s="11" t="s">
        <v>33</v>
      </c>
      <c r="C58" s="11"/>
      <c r="D58" s="11" t="s">
        <v>166</v>
      </c>
      <c r="E58" s="11"/>
      <c r="F58" s="11" t="s">
        <v>167</v>
      </c>
      <c r="G58" s="11"/>
      <c r="H58" s="11"/>
      <c r="I58" s="13"/>
      <c r="J58" s="13"/>
      <c r="K58" s="13">
        <v>2.0750000000000002</v>
      </c>
    </row>
    <row r="59" spans="1:11" x14ac:dyDescent="0.3">
      <c r="A59" s="12" t="s">
        <v>6</v>
      </c>
      <c r="B59" s="11" t="s">
        <v>28</v>
      </c>
      <c r="C59" s="11"/>
      <c r="D59" s="11" t="s">
        <v>165</v>
      </c>
      <c r="E59" s="11"/>
      <c r="F59" s="11"/>
      <c r="G59" s="11"/>
      <c r="H59" s="11"/>
      <c r="I59" s="13">
        <v>1.3455333333333299</v>
      </c>
      <c r="J59" s="13"/>
      <c r="K59" s="13">
        <f>I59</f>
        <v>1.3455333333333299</v>
      </c>
    </row>
    <row r="60" spans="1:11" x14ac:dyDescent="0.3">
      <c r="A60" s="11" t="s">
        <v>6</v>
      </c>
      <c r="B60" s="11" t="s">
        <v>28</v>
      </c>
      <c r="C60" s="11"/>
      <c r="D60" s="11" t="s">
        <v>166</v>
      </c>
      <c r="E60" s="11"/>
      <c r="F60" s="11" t="s">
        <v>167</v>
      </c>
      <c r="G60" s="11"/>
      <c r="H60" s="11"/>
      <c r="I60" s="13"/>
      <c r="J60" s="13"/>
      <c r="K60" s="13">
        <v>3</v>
      </c>
    </row>
    <row r="61" spans="1:11" x14ac:dyDescent="0.3">
      <c r="A61" s="12" t="s">
        <v>6</v>
      </c>
      <c r="B61" s="11" t="s">
        <v>40</v>
      </c>
      <c r="C61" s="11"/>
      <c r="D61" s="11" t="s">
        <v>165</v>
      </c>
      <c r="E61" s="11"/>
      <c r="F61" s="11"/>
      <c r="G61" s="11"/>
      <c r="H61" s="11"/>
      <c r="I61" s="13">
        <v>1.4903999999999999</v>
      </c>
      <c r="J61" s="13"/>
      <c r="K61" s="13">
        <f>I61</f>
        <v>1.4903999999999999</v>
      </c>
    </row>
    <row r="62" spans="1:11" x14ac:dyDescent="0.3">
      <c r="A62" s="11" t="s">
        <v>6</v>
      </c>
      <c r="B62" s="11" t="s">
        <v>40</v>
      </c>
      <c r="C62" s="11"/>
      <c r="D62" s="11" t="s">
        <v>166</v>
      </c>
      <c r="E62" s="11"/>
      <c r="F62" s="11" t="s">
        <v>167</v>
      </c>
      <c r="G62" s="11"/>
      <c r="H62" s="11"/>
      <c r="I62" s="13"/>
      <c r="J62" s="13"/>
      <c r="K62" s="13">
        <v>1.2</v>
      </c>
    </row>
    <row r="63" spans="1:11" x14ac:dyDescent="0.3">
      <c r="A63" s="12" t="s">
        <v>6</v>
      </c>
      <c r="B63" s="11" t="s">
        <v>35</v>
      </c>
      <c r="C63" s="11"/>
      <c r="D63" s="11" t="s">
        <v>165</v>
      </c>
      <c r="E63" s="11"/>
      <c r="F63" s="11"/>
      <c r="G63" s="11"/>
      <c r="H63" s="11"/>
      <c r="I63" s="13">
        <v>1.5409999999999999</v>
      </c>
      <c r="J63" s="13"/>
      <c r="K63" s="13">
        <f>I63</f>
        <v>1.5409999999999999</v>
      </c>
    </row>
    <row r="64" spans="1:11" x14ac:dyDescent="0.3">
      <c r="A64" s="11" t="s">
        <v>6</v>
      </c>
      <c r="B64" s="11" t="s">
        <v>35</v>
      </c>
      <c r="C64" s="11"/>
      <c r="D64" s="11" t="s">
        <v>166</v>
      </c>
      <c r="E64" s="11"/>
      <c r="F64" s="11" t="s">
        <v>167</v>
      </c>
      <c r="G64" s="11"/>
      <c r="H64" s="11"/>
      <c r="I64" s="13"/>
      <c r="J64" s="13"/>
      <c r="K64" s="13">
        <v>1</v>
      </c>
    </row>
    <row r="65" spans="1:11" x14ac:dyDescent="0.3">
      <c r="A65" s="12" t="s">
        <v>6</v>
      </c>
      <c r="B65" s="11" t="s">
        <v>9</v>
      </c>
      <c r="C65" s="11"/>
      <c r="D65" s="11" t="s">
        <v>165</v>
      </c>
      <c r="E65" s="11"/>
      <c r="F65" s="11"/>
      <c r="G65" s="11"/>
      <c r="H65" s="11"/>
      <c r="I65" s="13">
        <v>1.5756666666666701</v>
      </c>
      <c r="J65" s="13"/>
      <c r="K65" s="13">
        <f>I65</f>
        <v>1.5756666666666701</v>
      </c>
    </row>
    <row r="66" spans="1:11" x14ac:dyDescent="0.3">
      <c r="A66" s="11" t="s">
        <v>6</v>
      </c>
      <c r="B66" s="11" t="s">
        <v>9</v>
      </c>
      <c r="C66" s="11"/>
      <c r="D66" s="11" t="s">
        <v>166</v>
      </c>
      <c r="E66" s="11"/>
      <c r="F66" s="11" t="s">
        <v>167</v>
      </c>
      <c r="G66" s="11"/>
      <c r="H66" s="11"/>
      <c r="I66" s="13"/>
      <c r="J66" s="13"/>
      <c r="K66" s="13">
        <v>3</v>
      </c>
    </row>
    <row r="67" spans="1:11" x14ac:dyDescent="0.3">
      <c r="A67" s="12" t="s">
        <v>6</v>
      </c>
      <c r="B67" s="11" t="s">
        <v>30</v>
      </c>
      <c r="C67" s="11"/>
      <c r="D67" s="11" t="s">
        <v>165</v>
      </c>
      <c r="E67" s="11"/>
      <c r="F67" s="11"/>
      <c r="G67" s="11"/>
      <c r="H67" s="11"/>
      <c r="I67" s="13">
        <v>1.5756666666666701</v>
      </c>
      <c r="J67" s="13"/>
      <c r="K67" s="13">
        <f>I67</f>
        <v>1.5756666666666701</v>
      </c>
    </row>
    <row r="68" spans="1:11" x14ac:dyDescent="0.3">
      <c r="A68" s="11" t="s">
        <v>6</v>
      </c>
      <c r="B68" s="11" t="s">
        <v>30</v>
      </c>
      <c r="C68" s="11"/>
      <c r="D68" s="11" t="s">
        <v>166</v>
      </c>
      <c r="E68" s="11"/>
      <c r="F68" s="11" t="s">
        <v>167</v>
      </c>
      <c r="G68" s="11"/>
      <c r="H68" s="11"/>
      <c r="I68" s="13"/>
      <c r="J68" s="13"/>
      <c r="K68" s="13">
        <v>3</v>
      </c>
    </row>
    <row r="69" spans="1:11" x14ac:dyDescent="0.3">
      <c r="A69" s="12" t="s">
        <v>6</v>
      </c>
      <c r="B69" s="11" t="s">
        <v>13</v>
      </c>
      <c r="C69" s="11"/>
      <c r="D69" s="11" t="s">
        <v>165</v>
      </c>
      <c r="E69" s="11"/>
      <c r="F69" s="11"/>
      <c r="G69" s="11"/>
      <c r="H69" s="11"/>
      <c r="I69" s="13">
        <v>1.5756666666666701</v>
      </c>
      <c r="J69" s="13"/>
      <c r="K69" s="13">
        <f>I69</f>
        <v>1.5756666666666701</v>
      </c>
    </row>
    <row r="70" spans="1:11" x14ac:dyDescent="0.3">
      <c r="A70" s="11" t="s">
        <v>6</v>
      </c>
      <c r="B70" s="11" t="s">
        <v>13</v>
      </c>
      <c r="C70" s="11"/>
      <c r="D70" s="11" t="s">
        <v>166</v>
      </c>
      <c r="E70" s="11"/>
      <c r="F70" s="11" t="s">
        <v>167</v>
      </c>
      <c r="G70" s="11"/>
      <c r="H70" s="11"/>
      <c r="I70" s="13"/>
      <c r="J70" s="13"/>
      <c r="K70" s="13">
        <v>0.45</v>
      </c>
    </row>
    <row r="71" spans="1:11" x14ac:dyDescent="0.3">
      <c r="A71" s="12" t="s">
        <v>6</v>
      </c>
      <c r="B71" s="11" t="s">
        <v>32</v>
      </c>
      <c r="C71" s="11"/>
      <c r="D71" s="11" t="s">
        <v>165</v>
      </c>
      <c r="E71" s="11"/>
      <c r="F71" s="11"/>
      <c r="G71" s="11"/>
      <c r="H71" s="11"/>
      <c r="I71" s="13">
        <v>1.38553333333333</v>
      </c>
      <c r="J71" s="13"/>
      <c r="K71" s="13">
        <f>I71</f>
        <v>1.38553333333333</v>
      </c>
    </row>
    <row r="72" spans="1:11" x14ac:dyDescent="0.3">
      <c r="A72" s="11" t="s">
        <v>6</v>
      </c>
      <c r="B72" s="11" t="s">
        <v>32</v>
      </c>
      <c r="C72" s="11"/>
      <c r="D72" s="11" t="s">
        <v>166</v>
      </c>
      <c r="E72" s="11"/>
      <c r="F72" s="11" t="s">
        <v>167</v>
      </c>
      <c r="G72" s="11"/>
      <c r="H72" s="11"/>
      <c r="I72" s="13"/>
      <c r="J72" s="13"/>
      <c r="K72" s="13">
        <v>0.35</v>
      </c>
    </row>
    <row r="73" spans="1:11" x14ac:dyDescent="0.3">
      <c r="A73" s="12" t="s">
        <v>6</v>
      </c>
      <c r="B73" s="57" t="s">
        <v>42</v>
      </c>
      <c r="C73" s="11"/>
      <c r="D73" s="11" t="s">
        <v>163</v>
      </c>
      <c r="E73" s="11" t="s">
        <v>164</v>
      </c>
      <c r="F73" s="11" t="s">
        <v>90</v>
      </c>
      <c r="G73" s="11" t="s">
        <v>154</v>
      </c>
      <c r="H73" s="11"/>
      <c r="I73" s="13">
        <v>6.25E-2</v>
      </c>
      <c r="J73" s="13"/>
      <c r="K73" s="13">
        <v>6.25E-2</v>
      </c>
    </row>
    <row r="74" spans="1:11" x14ac:dyDescent="0.3">
      <c r="A74" s="12" t="s">
        <v>6</v>
      </c>
      <c r="B74" s="11" t="s">
        <v>42</v>
      </c>
      <c r="C74" s="11"/>
      <c r="D74" s="11" t="s">
        <v>165</v>
      </c>
      <c r="E74" s="11"/>
      <c r="F74" s="11"/>
      <c r="G74" s="11"/>
      <c r="H74" s="11"/>
      <c r="I74" s="13">
        <v>1.4771111111111099</v>
      </c>
      <c r="J74" s="13"/>
      <c r="K74" s="13">
        <f>I74</f>
        <v>1.4771111111111099</v>
      </c>
    </row>
    <row r="75" spans="1:11" x14ac:dyDescent="0.3">
      <c r="A75" s="11" t="s">
        <v>6</v>
      </c>
      <c r="B75" s="11" t="s">
        <v>42</v>
      </c>
      <c r="C75" s="11"/>
      <c r="D75" s="11" t="s">
        <v>166</v>
      </c>
      <c r="E75" s="11"/>
      <c r="F75" s="11" t="s">
        <v>167</v>
      </c>
      <c r="G75" s="11"/>
      <c r="H75" s="11"/>
      <c r="I75" s="13"/>
      <c r="J75" s="13"/>
      <c r="K75" s="13">
        <v>3</v>
      </c>
    </row>
  </sheetData>
  <sortState xmlns:xlrd2="http://schemas.microsoft.com/office/spreadsheetml/2017/richdata2" ref="A2:K75">
    <sortCondition ref="B2:B75"/>
    <sortCondition ref="D2:D75"/>
    <sortCondition ref="E2:E75"/>
  </sortState>
  <phoneticPr fontId="13" type="noConversion"/>
  <dataValidations count="2">
    <dataValidation allowBlank="1" showInputMessage="1" showErrorMessage="1" sqref="D1" xr:uid="{00000000-0002-0000-0600-000000000000}"/>
    <dataValidation type="list" allowBlank="1" showInputMessage="1" showErrorMessage="1" sqref="D2:D8 D9:D26 D27:D44 D45:D1048576" xr:uid="{00000000-0002-0000-0600-000001000000}">
      <formula1>"劳动日常考核基础分,活动与卫生加减分,志愿服务,实习实训"</formula1>
    </dataValidation>
  </dataValidation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3498"/>
  <sheetViews>
    <sheetView topLeftCell="C1" zoomScale="99" zoomScaleNormal="99" workbookViewId="0">
      <selection activeCell="E21" sqref="E21"/>
    </sheetView>
  </sheetViews>
  <sheetFormatPr defaultColWidth="9.19921875" defaultRowHeight="13.5" x14ac:dyDescent="0.3"/>
  <cols>
    <col min="1" max="1" width="23.53125" style="1" customWidth="1"/>
    <col min="2" max="2" width="14.06640625" style="1" customWidth="1"/>
    <col min="3" max="3" width="8.59765625" style="1" customWidth="1"/>
    <col min="4" max="4" width="29.59765625" style="1" customWidth="1"/>
    <col min="5" max="5" width="91.796875" style="1" customWidth="1"/>
    <col min="6" max="6" width="7.9296875" style="1" customWidth="1"/>
    <col min="7" max="7" width="7.33203125" style="1" customWidth="1"/>
    <col min="8" max="9" width="8.06640625" style="1" customWidth="1"/>
    <col min="10" max="10" width="10.33203125" style="2" customWidth="1"/>
    <col min="11" max="11" width="15.06640625" style="2" customWidth="1"/>
    <col min="12" max="12" width="6" style="2" customWidth="1"/>
    <col min="13" max="13" width="102.33203125" style="3" customWidth="1"/>
    <col min="14" max="16384" width="9.19921875" style="3"/>
  </cols>
  <sheetData>
    <row r="1" spans="1:12" x14ac:dyDescent="0.3">
      <c r="A1" s="4" t="s">
        <v>0</v>
      </c>
      <c r="B1" s="4" t="s">
        <v>1</v>
      </c>
      <c r="C1" s="4" t="s">
        <v>2</v>
      </c>
      <c r="D1" s="4" t="s">
        <v>78</v>
      </c>
      <c r="E1" s="6" t="s">
        <v>79</v>
      </c>
      <c r="F1" s="4" t="s">
        <v>80</v>
      </c>
      <c r="G1" s="4" t="s">
        <v>81</v>
      </c>
      <c r="H1" s="4" t="s">
        <v>115</v>
      </c>
      <c r="I1" s="4" t="s">
        <v>116</v>
      </c>
      <c r="J1" s="7" t="s">
        <v>82</v>
      </c>
      <c r="K1" s="7" t="s">
        <v>117</v>
      </c>
      <c r="L1" s="7" t="s">
        <v>77</v>
      </c>
    </row>
    <row r="2" spans="1:12" x14ac:dyDescent="0.3">
      <c r="A2" s="5" t="s">
        <v>6</v>
      </c>
      <c r="B2" s="56" t="s">
        <v>14</v>
      </c>
      <c r="C2" s="4"/>
      <c r="D2" s="4" t="s">
        <v>63</v>
      </c>
      <c r="E2" s="4" t="s">
        <v>231</v>
      </c>
      <c r="F2" s="6" t="s">
        <v>86</v>
      </c>
      <c r="G2" s="6"/>
      <c r="H2" s="6" t="s">
        <v>172</v>
      </c>
      <c r="I2" s="4"/>
      <c r="J2" s="7">
        <v>1.5</v>
      </c>
      <c r="K2" s="7">
        <v>0.9</v>
      </c>
      <c r="L2" s="7">
        <v>1.35</v>
      </c>
    </row>
    <row r="3" spans="1:12" x14ac:dyDescent="0.3">
      <c r="A3" s="5" t="s">
        <v>6</v>
      </c>
      <c r="B3" s="5" t="s">
        <v>14</v>
      </c>
      <c r="C3" s="4"/>
      <c r="D3" s="4" t="s">
        <v>63</v>
      </c>
      <c r="E3" s="6" t="s">
        <v>173</v>
      </c>
      <c r="F3" s="4" t="s">
        <v>90</v>
      </c>
      <c r="G3" s="4"/>
      <c r="H3" s="4" t="s">
        <v>174</v>
      </c>
      <c r="I3" s="4"/>
      <c r="J3" s="7">
        <v>0.25</v>
      </c>
      <c r="K3" s="7"/>
      <c r="L3" s="7">
        <v>0.25</v>
      </c>
    </row>
    <row r="4" spans="1:12" x14ac:dyDescent="0.3">
      <c r="A4" s="5" t="s">
        <v>6</v>
      </c>
      <c r="B4" s="56" t="s">
        <v>14</v>
      </c>
      <c r="C4" s="4"/>
      <c r="D4" s="4" t="s">
        <v>63</v>
      </c>
      <c r="E4" s="4" t="s">
        <v>175</v>
      </c>
      <c r="F4" s="4"/>
      <c r="G4" s="4"/>
      <c r="H4" s="4"/>
      <c r="I4" s="4"/>
      <c r="J4" s="7">
        <v>0.3</v>
      </c>
      <c r="K4" s="7"/>
      <c r="L4" s="7">
        <v>0.3</v>
      </c>
    </row>
    <row r="5" spans="1:12" x14ac:dyDescent="0.3">
      <c r="A5" s="5" t="s">
        <v>6</v>
      </c>
      <c r="B5" s="56" t="s">
        <v>14</v>
      </c>
      <c r="C5" s="4"/>
      <c r="D5" s="4" t="s">
        <v>63</v>
      </c>
      <c r="E5" s="4" t="s">
        <v>175</v>
      </c>
      <c r="F5" s="4"/>
      <c r="G5" s="4"/>
      <c r="H5" s="4"/>
      <c r="I5" s="4"/>
      <c r="J5" s="7">
        <v>0.3</v>
      </c>
      <c r="K5" s="7"/>
      <c r="L5" s="7">
        <v>0.3</v>
      </c>
    </row>
    <row r="6" spans="1:12" x14ac:dyDescent="0.3">
      <c r="A6" s="5" t="s">
        <v>6</v>
      </c>
      <c r="B6" s="56" t="s">
        <v>14</v>
      </c>
      <c r="C6" s="4"/>
      <c r="D6" s="4" t="s">
        <v>176</v>
      </c>
      <c r="E6" s="4" t="s">
        <v>177</v>
      </c>
      <c r="F6" s="4" t="s">
        <v>84</v>
      </c>
      <c r="G6" s="4" t="s">
        <v>112</v>
      </c>
      <c r="H6" s="4"/>
      <c r="I6" s="4"/>
      <c r="J6" s="7">
        <v>0.5</v>
      </c>
      <c r="K6" s="7"/>
      <c r="L6" s="7">
        <v>0.5</v>
      </c>
    </row>
    <row r="7" spans="1:12" x14ac:dyDescent="0.3">
      <c r="A7" s="5" t="s">
        <v>6</v>
      </c>
      <c r="B7" s="56" t="s">
        <v>14</v>
      </c>
      <c r="C7" s="4"/>
      <c r="D7" s="4" t="s">
        <v>176</v>
      </c>
      <c r="E7" s="4" t="s">
        <v>177</v>
      </c>
      <c r="F7" s="4" t="s">
        <v>87</v>
      </c>
      <c r="G7" s="4" t="s">
        <v>113</v>
      </c>
      <c r="H7" s="4"/>
      <c r="I7" s="4"/>
      <c r="J7" s="7">
        <v>0.3</v>
      </c>
      <c r="K7" s="7"/>
      <c r="L7" s="7">
        <v>0.3</v>
      </c>
    </row>
    <row r="8" spans="1:12" x14ac:dyDescent="0.3">
      <c r="A8" s="5" t="s">
        <v>6</v>
      </c>
      <c r="B8" s="56" t="s">
        <v>14</v>
      </c>
      <c r="C8" s="4"/>
      <c r="D8" s="4" t="s">
        <v>64</v>
      </c>
      <c r="E8" s="4" t="s">
        <v>178</v>
      </c>
      <c r="F8" s="6"/>
      <c r="G8" s="6"/>
      <c r="H8" s="6"/>
      <c r="I8" s="4"/>
      <c r="J8" s="7">
        <v>65</v>
      </c>
      <c r="K8" s="7"/>
      <c r="L8" s="7">
        <v>0.5</v>
      </c>
    </row>
    <row r="9" spans="1:12" x14ac:dyDescent="0.3">
      <c r="A9" s="5" t="s">
        <v>6</v>
      </c>
      <c r="B9" s="56" t="s">
        <v>24</v>
      </c>
      <c r="C9" s="4"/>
      <c r="D9" s="4" t="s">
        <v>64</v>
      </c>
      <c r="E9" s="4" t="s">
        <v>179</v>
      </c>
      <c r="F9" s="4"/>
      <c r="G9" s="4"/>
      <c r="H9" s="4"/>
      <c r="I9" s="4"/>
      <c r="J9" s="7">
        <v>6.5</v>
      </c>
      <c r="K9" s="7"/>
      <c r="L9" s="7">
        <v>1</v>
      </c>
    </row>
    <row r="10" spans="1:12" x14ac:dyDescent="0.3">
      <c r="A10" s="5" t="s">
        <v>6</v>
      </c>
      <c r="B10" s="56" t="s">
        <v>29</v>
      </c>
      <c r="C10" s="4"/>
      <c r="D10" s="4" t="s">
        <v>63</v>
      </c>
      <c r="E10" s="4" t="s">
        <v>180</v>
      </c>
      <c r="F10" s="4" t="s">
        <v>86</v>
      </c>
      <c r="G10" s="4"/>
      <c r="H10" s="4"/>
      <c r="I10" s="4"/>
      <c r="J10" s="7">
        <v>0.2</v>
      </c>
      <c r="K10" s="7"/>
      <c r="L10" s="7">
        <v>0.2</v>
      </c>
    </row>
    <row r="11" spans="1:12" x14ac:dyDescent="0.3">
      <c r="A11" s="5" t="s">
        <v>6</v>
      </c>
      <c r="B11" s="5" t="s">
        <v>29</v>
      </c>
      <c r="C11" s="4"/>
      <c r="D11" s="4" t="s">
        <v>63</v>
      </c>
      <c r="E11" s="6" t="s">
        <v>173</v>
      </c>
      <c r="F11" s="4" t="s">
        <v>90</v>
      </c>
      <c r="G11" s="4"/>
      <c r="H11" s="4" t="s">
        <v>174</v>
      </c>
      <c r="I11" s="4"/>
      <c r="J11" s="7">
        <v>0.25</v>
      </c>
      <c r="K11" s="7"/>
      <c r="L11" s="7">
        <v>0.25</v>
      </c>
    </row>
    <row r="12" spans="1:12" x14ac:dyDescent="0.3">
      <c r="A12" s="5" t="s">
        <v>6</v>
      </c>
      <c r="B12" s="56" t="s">
        <v>29</v>
      </c>
      <c r="C12" s="4"/>
      <c r="D12" s="4" t="s">
        <v>63</v>
      </c>
      <c r="E12" s="4" t="s">
        <v>186</v>
      </c>
      <c r="F12" s="4" t="s">
        <v>139</v>
      </c>
      <c r="G12" s="4"/>
      <c r="H12" s="4" t="s">
        <v>181</v>
      </c>
      <c r="I12" s="4"/>
      <c r="J12" s="7">
        <v>4.5</v>
      </c>
      <c r="K12" s="7">
        <v>0.9</v>
      </c>
      <c r="L12" s="7">
        <f>K12*J12</f>
        <v>4.05</v>
      </c>
    </row>
    <row r="13" spans="1:12" x14ac:dyDescent="0.3">
      <c r="A13" s="5" t="s">
        <v>6</v>
      </c>
      <c r="B13" s="56" t="s">
        <v>29</v>
      </c>
      <c r="C13" s="4"/>
      <c r="D13" s="4" t="s">
        <v>63</v>
      </c>
      <c r="E13" s="58" t="s">
        <v>242</v>
      </c>
      <c r="F13" s="4" t="s">
        <v>130</v>
      </c>
      <c r="G13" s="4"/>
      <c r="H13" s="4" t="s">
        <v>174</v>
      </c>
      <c r="I13" s="4"/>
      <c r="J13" s="7">
        <v>2</v>
      </c>
      <c r="K13" s="7">
        <v>0.9</v>
      </c>
      <c r="L13" s="7">
        <v>1.8</v>
      </c>
    </row>
    <row r="14" spans="1:12" x14ac:dyDescent="0.3">
      <c r="A14" s="5" t="s">
        <v>6</v>
      </c>
      <c r="B14" s="56" t="s">
        <v>29</v>
      </c>
      <c r="C14" s="4"/>
      <c r="D14" s="4" t="s">
        <v>63</v>
      </c>
      <c r="E14" s="58" t="s">
        <v>239</v>
      </c>
      <c r="F14" s="4" t="s">
        <v>86</v>
      </c>
      <c r="G14" s="4"/>
      <c r="H14" s="4" t="s">
        <v>174</v>
      </c>
      <c r="I14" s="4"/>
      <c r="J14" s="7">
        <v>1</v>
      </c>
      <c r="K14" s="7"/>
      <c r="L14" s="7">
        <v>1</v>
      </c>
    </row>
    <row r="15" spans="1:12" x14ac:dyDescent="0.3">
      <c r="A15" s="5" t="s">
        <v>6</v>
      </c>
      <c r="B15" s="56" t="s">
        <v>29</v>
      </c>
      <c r="C15" s="4"/>
      <c r="D15" s="4" t="s">
        <v>63</v>
      </c>
      <c r="E15" s="4" t="s">
        <v>225</v>
      </c>
      <c r="F15" s="4" t="s">
        <v>130</v>
      </c>
      <c r="G15" s="4"/>
      <c r="H15" s="4" t="s">
        <v>158</v>
      </c>
      <c r="I15" s="4"/>
      <c r="J15" s="7">
        <v>3.5</v>
      </c>
      <c r="K15" s="7">
        <v>0.8</v>
      </c>
      <c r="L15" s="7">
        <f>J15*K15</f>
        <v>2.8000000000000003</v>
      </c>
    </row>
    <row r="16" spans="1:12" x14ac:dyDescent="0.3">
      <c r="A16" s="5" t="s">
        <v>6</v>
      </c>
      <c r="B16" s="5" t="s">
        <v>29</v>
      </c>
      <c r="C16" s="4"/>
      <c r="D16" s="4" t="s">
        <v>176</v>
      </c>
      <c r="E16" s="4" t="s">
        <v>182</v>
      </c>
      <c r="F16" s="4" t="s">
        <v>87</v>
      </c>
      <c r="G16" s="4" t="s">
        <v>112</v>
      </c>
      <c r="H16" s="4"/>
      <c r="I16" s="4"/>
      <c r="J16" s="7">
        <v>0.3</v>
      </c>
      <c r="K16" s="7"/>
      <c r="L16" s="7">
        <v>0.3</v>
      </c>
    </row>
    <row r="17" spans="1:12" x14ac:dyDescent="0.3">
      <c r="A17" s="5" t="s">
        <v>6</v>
      </c>
      <c r="B17" s="5" t="s">
        <v>29</v>
      </c>
      <c r="C17" s="4"/>
      <c r="D17" s="4" t="s">
        <v>176</v>
      </c>
      <c r="E17" s="4" t="s">
        <v>182</v>
      </c>
      <c r="F17" s="4" t="s">
        <v>87</v>
      </c>
      <c r="G17" s="4" t="s">
        <v>113</v>
      </c>
      <c r="H17" s="4"/>
      <c r="I17" s="4"/>
      <c r="J17" s="7">
        <v>0.3</v>
      </c>
      <c r="K17" s="7"/>
      <c r="L17" s="7">
        <v>0.3</v>
      </c>
    </row>
    <row r="18" spans="1:12" x14ac:dyDescent="0.3">
      <c r="A18" s="5" t="s">
        <v>6</v>
      </c>
      <c r="B18" s="56" t="s">
        <v>29</v>
      </c>
      <c r="C18" s="4"/>
      <c r="D18" s="4" t="s">
        <v>64</v>
      </c>
      <c r="E18" s="58" t="s">
        <v>244</v>
      </c>
      <c r="F18" s="4"/>
      <c r="G18" s="4"/>
      <c r="H18" s="4"/>
      <c r="I18" s="4"/>
      <c r="J18" s="7">
        <v>0.75</v>
      </c>
      <c r="K18" s="7"/>
      <c r="L18" s="7">
        <v>0.75</v>
      </c>
    </row>
    <row r="19" spans="1:12" x14ac:dyDescent="0.3">
      <c r="A19" s="5" t="s">
        <v>6</v>
      </c>
      <c r="B19" s="56" t="s">
        <v>29</v>
      </c>
      <c r="C19" s="4"/>
      <c r="D19" s="4" t="s">
        <v>64</v>
      </c>
      <c r="E19" s="58" t="s">
        <v>245</v>
      </c>
      <c r="F19" s="4"/>
      <c r="G19" s="4"/>
      <c r="H19" s="4"/>
      <c r="I19" s="4"/>
      <c r="J19" s="7">
        <v>1</v>
      </c>
      <c r="K19" s="7"/>
      <c r="L19" s="7">
        <v>1</v>
      </c>
    </row>
    <row r="20" spans="1:12" x14ac:dyDescent="0.3">
      <c r="A20" s="5" t="s">
        <v>6</v>
      </c>
      <c r="B20" s="56" t="s">
        <v>29</v>
      </c>
      <c r="C20" s="4"/>
      <c r="D20" s="4" t="s">
        <v>64</v>
      </c>
      <c r="E20" s="59" t="s">
        <v>243</v>
      </c>
      <c r="F20" s="4"/>
      <c r="G20" s="4"/>
      <c r="H20" s="4"/>
      <c r="I20" s="4"/>
      <c r="J20" s="7">
        <v>0.5</v>
      </c>
      <c r="K20" s="7"/>
      <c r="L20" s="7">
        <v>0.5</v>
      </c>
    </row>
    <row r="21" spans="1:12" x14ac:dyDescent="0.3">
      <c r="A21" s="5" t="s">
        <v>6</v>
      </c>
      <c r="B21" s="56" t="s">
        <v>20</v>
      </c>
      <c r="C21" s="4"/>
      <c r="D21" s="4" t="s">
        <v>63</v>
      </c>
      <c r="E21" s="4" t="s">
        <v>183</v>
      </c>
      <c r="F21" s="4" t="s">
        <v>139</v>
      </c>
      <c r="G21" s="4"/>
      <c r="H21" s="4" t="s">
        <v>184</v>
      </c>
      <c r="I21" s="4"/>
      <c r="J21" s="7">
        <v>3.5</v>
      </c>
      <c r="K21" s="7">
        <v>0.5</v>
      </c>
      <c r="L21" s="7">
        <v>1.75</v>
      </c>
    </row>
    <row r="22" spans="1:12" x14ac:dyDescent="0.3">
      <c r="A22" s="5" t="s">
        <v>6</v>
      </c>
      <c r="B22" s="56" t="s">
        <v>20</v>
      </c>
      <c r="C22" s="4"/>
      <c r="D22" s="4" t="s">
        <v>63</v>
      </c>
      <c r="E22" s="4" t="s">
        <v>185</v>
      </c>
      <c r="F22" s="4" t="s">
        <v>139</v>
      </c>
      <c r="G22" s="4"/>
      <c r="H22" s="4" t="s">
        <v>184</v>
      </c>
      <c r="I22" s="4"/>
      <c r="J22" s="7">
        <v>3.5</v>
      </c>
      <c r="K22" s="7">
        <v>0.5</v>
      </c>
      <c r="L22" s="7">
        <v>1.75</v>
      </c>
    </row>
    <row r="23" spans="1:12" x14ac:dyDescent="0.3">
      <c r="A23" s="5" t="s">
        <v>6</v>
      </c>
      <c r="B23" s="56" t="s">
        <v>20</v>
      </c>
      <c r="C23" s="4"/>
      <c r="D23" s="4" t="s">
        <v>63</v>
      </c>
      <c r="E23" s="4" t="s">
        <v>186</v>
      </c>
      <c r="F23" s="4" t="s">
        <v>139</v>
      </c>
      <c r="G23" s="4"/>
      <c r="H23" s="4" t="s">
        <v>187</v>
      </c>
      <c r="I23" s="4"/>
      <c r="J23" s="7">
        <v>5</v>
      </c>
      <c r="K23" s="7">
        <v>0.9</v>
      </c>
      <c r="L23" s="7">
        <f>K23*J23</f>
        <v>4.5</v>
      </c>
    </row>
    <row r="24" spans="1:12" x14ac:dyDescent="0.3">
      <c r="A24" s="5" t="s">
        <v>6</v>
      </c>
      <c r="B24" s="56" t="s">
        <v>20</v>
      </c>
      <c r="C24" s="4"/>
      <c r="D24" s="4" t="s">
        <v>63</v>
      </c>
      <c r="E24" s="4" t="s">
        <v>188</v>
      </c>
      <c r="F24" s="4" t="s">
        <v>139</v>
      </c>
      <c r="G24" s="4"/>
      <c r="H24" s="4" t="s">
        <v>158</v>
      </c>
      <c r="I24" s="4"/>
      <c r="J24" s="7">
        <v>4.5</v>
      </c>
      <c r="K24" s="7">
        <v>0.5</v>
      </c>
      <c r="L24" s="7">
        <v>2.25</v>
      </c>
    </row>
    <row r="25" spans="1:12" x14ac:dyDescent="0.3">
      <c r="A25" s="5" t="s">
        <v>6</v>
      </c>
      <c r="B25" s="56" t="s">
        <v>20</v>
      </c>
      <c r="C25" s="4"/>
      <c r="D25" s="4" t="s">
        <v>63</v>
      </c>
      <c r="E25" s="4" t="s">
        <v>189</v>
      </c>
      <c r="F25" s="4"/>
      <c r="G25" s="4"/>
      <c r="H25" s="4"/>
      <c r="I25" s="4"/>
      <c r="J25" s="7">
        <v>1.5</v>
      </c>
      <c r="K25" s="7"/>
      <c r="L25" s="7">
        <v>1.5</v>
      </c>
    </row>
    <row r="26" spans="1:12" x14ac:dyDescent="0.3">
      <c r="A26" s="5" t="s">
        <v>6</v>
      </c>
      <c r="B26" s="56" t="s">
        <v>20</v>
      </c>
      <c r="C26" s="4"/>
      <c r="D26" s="4" t="s">
        <v>64</v>
      </c>
      <c r="E26" s="4" t="s">
        <v>216</v>
      </c>
      <c r="F26" s="4"/>
      <c r="G26" s="4"/>
      <c r="H26" s="4"/>
      <c r="I26" s="4"/>
      <c r="J26" s="7">
        <v>534</v>
      </c>
      <c r="K26" s="7"/>
      <c r="L26" s="7">
        <v>0.89</v>
      </c>
    </row>
    <row r="27" spans="1:12" x14ac:dyDescent="0.3">
      <c r="A27" s="5" t="s">
        <v>6</v>
      </c>
      <c r="B27" s="56" t="s">
        <v>7</v>
      </c>
      <c r="C27" s="4"/>
      <c r="D27" s="4" t="s">
        <v>63</v>
      </c>
      <c r="E27" s="4" t="s">
        <v>206</v>
      </c>
      <c r="F27" s="4" t="s">
        <v>86</v>
      </c>
      <c r="G27" s="4"/>
      <c r="H27" s="4" t="s">
        <v>174</v>
      </c>
      <c r="I27" s="4"/>
      <c r="J27" s="7">
        <v>1</v>
      </c>
      <c r="K27" s="7"/>
      <c r="L27" s="7">
        <v>1</v>
      </c>
    </row>
    <row r="28" spans="1:12" x14ac:dyDescent="0.3">
      <c r="A28" s="5" t="s">
        <v>6</v>
      </c>
      <c r="B28" s="56" t="s">
        <v>11</v>
      </c>
      <c r="C28" s="4"/>
      <c r="D28" s="4" t="s">
        <v>63</v>
      </c>
      <c r="E28" s="4" t="s">
        <v>186</v>
      </c>
      <c r="F28" s="4" t="s">
        <v>139</v>
      </c>
      <c r="G28" s="4"/>
      <c r="H28" s="4" t="s">
        <v>187</v>
      </c>
      <c r="I28" s="4"/>
      <c r="J28" s="7">
        <v>5</v>
      </c>
      <c r="K28" s="7">
        <v>0.9</v>
      </c>
      <c r="L28" s="7">
        <f>K28*J28</f>
        <v>4.5</v>
      </c>
    </row>
    <row r="29" spans="1:12" x14ac:dyDescent="0.3">
      <c r="A29" s="5" t="s">
        <v>6</v>
      </c>
      <c r="B29" s="56" t="s">
        <v>11</v>
      </c>
      <c r="C29" s="4"/>
      <c r="D29" s="4" t="s">
        <v>63</v>
      </c>
      <c r="E29" s="4" t="s">
        <v>188</v>
      </c>
      <c r="F29" s="4" t="s">
        <v>139</v>
      </c>
      <c r="G29" s="4"/>
      <c r="H29" s="4" t="s">
        <v>158</v>
      </c>
      <c r="I29" s="4"/>
      <c r="J29" s="7">
        <v>4.5</v>
      </c>
      <c r="K29" s="7">
        <v>0.9</v>
      </c>
      <c r="L29" s="7">
        <f>K29*J29</f>
        <v>4.05</v>
      </c>
    </row>
    <row r="30" spans="1:12" x14ac:dyDescent="0.3">
      <c r="A30" s="5" t="s">
        <v>6</v>
      </c>
      <c r="B30" s="56" t="s">
        <v>11</v>
      </c>
      <c r="C30" s="4"/>
      <c r="D30" s="4" t="s">
        <v>63</v>
      </c>
      <c r="E30" s="4" t="s">
        <v>190</v>
      </c>
      <c r="F30" s="4"/>
      <c r="G30" s="4"/>
      <c r="H30" s="4"/>
      <c r="I30" s="4"/>
      <c r="J30" s="7">
        <v>1</v>
      </c>
      <c r="K30" s="7">
        <v>0.9</v>
      </c>
      <c r="L30" s="7">
        <f>K30*J30</f>
        <v>0.9</v>
      </c>
    </row>
    <row r="31" spans="1:12" x14ac:dyDescent="0.3">
      <c r="A31" s="5" t="s">
        <v>6</v>
      </c>
      <c r="B31" s="56" t="s">
        <v>11</v>
      </c>
      <c r="C31" s="4"/>
      <c r="D31" s="4" t="s">
        <v>176</v>
      </c>
      <c r="E31" s="4" t="s">
        <v>191</v>
      </c>
      <c r="F31" s="4" t="s">
        <v>84</v>
      </c>
      <c r="G31" s="4" t="s">
        <v>112</v>
      </c>
      <c r="H31" s="4"/>
      <c r="I31" s="4"/>
      <c r="J31" s="7">
        <v>0.8</v>
      </c>
      <c r="K31" s="7"/>
      <c r="L31" s="7">
        <v>0.8</v>
      </c>
    </row>
    <row r="32" spans="1:12" x14ac:dyDescent="0.3">
      <c r="A32" s="5" t="s">
        <v>6</v>
      </c>
      <c r="B32" s="56" t="s">
        <v>11</v>
      </c>
      <c r="C32" s="4"/>
      <c r="D32" s="4" t="s">
        <v>176</v>
      </c>
      <c r="E32" s="4" t="s">
        <v>191</v>
      </c>
      <c r="F32" s="4" t="s">
        <v>84</v>
      </c>
      <c r="G32" s="4" t="s">
        <v>113</v>
      </c>
      <c r="H32" s="4"/>
      <c r="I32" s="4"/>
      <c r="J32" s="7">
        <v>0.8</v>
      </c>
      <c r="K32" s="7"/>
      <c r="L32" s="7">
        <v>0.8</v>
      </c>
    </row>
    <row r="33" spans="1:12" x14ac:dyDescent="0.3">
      <c r="A33" s="5" t="s">
        <v>6</v>
      </c>
      <c r="B33" s="56" t="s">
        <v>15</v>
      </c>
      <c r="C33" s="4"/>
      <c r="D33" s="4" t="s">
        <v>63</v>
      </c>
      <c r="E33" s="4" t="s">
        <v>192</v>
      </c>
      <c r="F33" s="4" t="s">
        <v>90</v>
      </c>
      <c r="G33" s="4"/>
      <c r="H33" s="4" t="s">
        <v>158</v>
      </c>
      <c r="I33" s="4"/>
      <c r="J33" s="7">
        <v>1</v>
      </c>
      <c r="K33" s="7"/>
      <c r="L33" s="7">
        <v>1</v>
      </c>
    </row>
    <row r="34" spans="1:12" x14ac:dyDescent="0.3">
      <c r="A34" s="5" t="s">
        <v>6</v>
      </c>
      <c r="B34" s="56" t="s">
        <v>15</v>
      </c>
      <c r="C34" s="4"/>
      <c r="D34" s="4" t="s">
        <v>63</v>
      </c>
      <c r="E34" s="4" t="s">
        <v>225</v>
      </c>
      <c r="F34" s="4" t="s">
        <v>139</v>
      </c>
      <c r="G34" s="4"/>
      <c r="H34" s="4" t="s">
        <v>174</v>
      </c>
      <c r="I34" s="4"/>
      <c r="J34" s="7">
        <v>3.5</v>
      </c>
      <c r="K34" s="7">
        <v>0.5</v>
      </c>
      <c r="L34" s="7">
        <v>1.75</v>
      </c>
    </row>
    <row r="35" spans="1:12" x14ac:dyDescent="0.3">
      <c r="A35" s="5" t="s">
        <v>6</v>
      </c>
      <c r="B35" s="56" t="s">
        <v>15</v>
      </c>
      <c r="C35" s="4"/>
      <c r="D35" s="4" t="s">
        <v>63</v>
      </c>
      <c r="E35" s="4" t="s">
        <v>186</v>
      </c>
      <c r="F35" s="4" t="s">
        <v>139</v>
      </c>
      <c r="G35" s="4"/>
      <c r="H35" s="4" t="s">
        <v>187</v>
      </c>
      <c r="I35" s="4"/>
      <c r="J35" s="7">
        <v>5</v>
      </c>
      <c r="K35" s="7">
        <v>0.9</v>
      </c>
      <c r="L35" s="7">
        <f>K35*J35</f>
        <v>4.5</v>
      </c>
    </row>
    <row r="36" spans="1:12" x14ac:dyDescent="0.3">
      <c r="A36" s="5" t="s">
        <v>6</v>
      </c>
      <c r="B36" s="56" t="s">
        <v>15</v>
      </c>
      <c r="C36" s="4"/>
      <c r="D36" s="4" t="s">
        <v>63</v>
      </c>
      <c r="E36" s="4" t="s">
        <v>193</v>
      </c>
      <c r="F36" s="4" t="s">
        <v>86</v>
      </c>
      <c r="G36" s="4"/>
      <c r="H36" s="4" t="s">
        <v>174</v>
      </c>
      <c r="I36" s="4"/>
      <c r="J36" s="7">
        <v>0.6</v>
      </c>
      <c r="K36" s="7"/>
      <c r="L36" s="7">
        <v>0.6</v>
      </c>
    </row>
    <row r="37" spans="1:12" x14ac:dyDescent="0.3">
      <c r="A37" s="5" t="s">
        <v>6</v>
      </c>
      <c r="B37" s="56" t="s">
        <v>15</v>
      </c>
      <c r="C37" s="4"/>
      <c r="D37" s="4" t="s">
        <v>63</v>
      </c>
      <c r="E37" s="4" t="s">
        <v>194</v>
      </c>
      <c r="F37" s="4" t="s">
        <v>86</v>
      </c>
      <c r="G37" s="4"/>
      <c r="H37" s="4" t="s">
        <v>158</v>
      </c>
      <c r="I37" s="4"/>
      <c r="J37" s="7">
        <v>2</v>
      </c>
      <c r="K37" s="7">
        <v>0.8</v>
      </c>
      <c r="L37" s="7">
        <v>1.6</v>
      </c>
    </row>
    <row r="38" spans="1:12" x14ac:dyDescent="0.3">
      <c r="A38" s="5" t="s">
        <v>6</v>
      </c>
      <c r="B38" s="56" t="s">
        <v>15</v>
      </c>
      <c r="C38" s="4"/>
      <c r="D38" s="4" t="s">
        <v>65</v>
      </c>
      <c r="E38" s="4" t="s">
        <v>195</v>
      </c>
      <c r="F38" s="6"/>
      <c r="G38" s="6"/>
      <c r="H38" s="6"/>
      <c r="I38" s="4"/>
      <c r="J38" s="7">
        <v>2</v>
      </c>
      <c r="K38" s="7"/>
      <c r="L38" s="7">
        <v>2</v>
      </c>
    </row>
    <row r="39" spans="1:12" x14ac:dyDescent="0.3">
      <c r="A39" s="5" t="s">
        <v>6</v>
      </c>
      <c r="B39" s="56" t="s">
        <v>15</v>
      </c>
      <c r="C39" s="4"/>
      <c r="D39" s="4" t="s">
        <v>65</v>
      </c>
      <c r="E39" s="4" t="s">
        <v>196</v>
      </c>
      <c r="F39" s="4" t="s">
        <v>86</v>
      </c>
      <c r="G39" s="4"/>
      <c r="H39" s="4"/>
      <c r="I39" s="4" t="s">
        <v>126</v>
      </c>
      <c r="J39" s="7">
        <v>1</v>
      </c>
      <c r="K39" s="7">
        <v>0.5</v>
      </c>
      <c r="L39" s="7">
        <f>K39*J39</f>
        <v>0.5</v>
      </c>
    </row>
    <row r="40" spans="1:12" x14ac:dyDescent="0.3">
      <c r="A40" s="5" t="s">
        <v>6</v>
      </c>
      <c r="B40" s="5" t="s">
        <v>23</v>
      </c>
      <c r="C40" s="4"/>
      <c r="D40" s="4" t="s">
        <v>63</v>
      </c>
      <c r="E40" s="5" t="s">
        <v>213</v>
      </c>
      <c r="F40" s="4" t="s">
        <v>139</v>
      </c>
      <c r="G40" s="4"/>
      <c r="H40" s="4" t="s">
        <v>154</v>
      </c>
      <c r="I40" s="4"/>
      <c r="J40" s="7">
        <v>4</v>
      </c>
      <c r="K40" s="7"/>
      <c r="L40" s="7">
        <v>4</v>
      </c>
    </row>
    <row r="41" spans="1:12" x14ac:dyDescent="0.3">
      <c r="A41" s="5" t="s">
        <v>6</v>
      </c>
      <c r="B41" s="5" t="s">
        <v>23</v>
      </c>
      <c r="C41" s="4"/>
      <c r="D41" s="4" t="s">
        <v>63</v>
      </c>
      <c r="E41" s="4" t="s">
        <v>230</v>
      </c>
      <c r="F41" s="4" t="s">
        <v>86</v>
      </c>
      <c r="G41" s="4"/>
      <c r="H41" s="4" t="s">
        <v>174</v>
      </c>
      <c r="I41" s="4"/>
      <c r="J41" s="7">
        <v>1</v>
      </c>
      <c r="K41" s="7"/>
      <c r="L41" s="7">
        <v>1</v>
      </c>
    </row>
    <row r="42" spans="1:12" x14ac:dyDescent="0.3">
      <c r="A42" s="5" t="s">
        <v>6</v>
      </c>
      <c r="B42" s="5" t="s">
        <v>16</v>
      </c>
      <c r="C42" s="4"/>
      <c r="D42" s="4" t="s">
        <v>64</v>
      </c>
      <c r="E42" s="59" t="s">
        <v>243</v>
      </c>
      <c r="F42" s="4"/>
      <c r="G42" s="4"/>
      <c r="H42" s="4"/>
      <c r="I42" s="4"/>
      <c r="J42" s="7">
        <v>0.5</v>
      </c>
      <c r="K42" s="7"/>
      <c r="L42" s="7">
        <v>0.5</v>
      </c>
    </row>
    <row r="43" spans="1:12" x14ac:dyDescent="0.3">
      <c r="A43" s="5" t="s">
        <v>6</v>
      </c>
      <c r="B43" s="5" t="s">
        <v>21</v>
      </c>
      <c r="C43" s="4"/>
      <c r="D43" s="4" t="s">
        <v>63</v>
      </c>
      <c r="E43" s="4" t="s">
        <v>230</v>
      </c>
      <c r="F43" s="4" t="s">
        <v>86</v>
      </c>
      <c r="G43" s="4"/>
      <c r="H43" s="4" t="s">
        <v>174</v>
      </c>
      <c r="I43" s="4">
        <v>3</v>
      </c>
      <c r="J43" s="7">
        <v>1</v>
      </c>
      <c r="K43" s="7">
        <v>0.6</v>
      </c>
      <c r="L43" s="7">
        <v>0.6</v>
      </c>
    </row>
    <row r="44" spans="1:12" x14ac:dyDescent="0.3">
      <c r="A44" s="5" t="s">
        <v>6</v>
      </c>
      <c r="B44" s="5" t="s">
        <v>21</v>
      </c>
      <c r="C44" s="4"/>
      <c r="D44" s="4" t="s">
        <v>65</v>
      </c>
      <c r="E44" s="4" t="s">
        <v>197</v>
      </c>
      <c r="F44" s="4" t="s">
        <v>90</v>
      </c>
      <c r="G44" s="4"/>
      <c r="H44" s="4" t="s">
        <v>154</v>
      </c>
      <c r="I44" s="4" t="s">
        <v>126</v>
      </c>
      <c r="J44" s="7">
        <v>0.35</v>
      </c>
      <c r="K44" s="7"/>
      <c r="L44" s="7">
        <v>0.18</v>
      </c>
    </row>
    <row r="45" spans="1:12" x14ac:dyDescent="0.3">
      <c r="A45" s="5" t="s">
        <v>6</v>
      </c>
      <c r="B45" s="5" t="s">
        <v>8</v>
      </c>
      <c r="C45" s="4"/>
      <c r="D45" s="4" t="s">
        <v>63</v>
      </c>
      <c r="E45" s="4" t="s">
        <v>198</v>
      </c>
      <c r="F45" s="4"/>
      <c r="G45" s="4"/>
      <c r="H45" s="4"/>
      <c r="I45" s="4"/>
      <c r="J45" s="7">
        <v>0.75</v>
      </c>
      <c r="K45" s="7"/>
      <c r="L45" s="7">
        <v>0.6</v>
      </c>
    </row>
    <row r="46" spans="1:12" x14ac:dyDescent="0.3">
      <c r="A46" s="5" t="s">
        <v>6</v>
      </c>
      <c r="B46" s="5" t="s">
        <v>8</v>
      </c>
      <c r="C46" s="4"/>
      <c r="D46" s="4" t="s">
        <v>63</v>
      </c>
      <c r="E46" s="4" t="s">
        <v>198</v>
      </c>
      <c r="F46" s="4"/>
      <c r="G46" s="4"/>
      <c r="H46" s="4"/>
      <c r="I46" s="4"/>
      <c r="J46" s="7">
        <v>0.75</v>
      </c>
      <c r="K46" s="7"/>
      <c r="L46" s="7">
        <v>0.6</v>
      </c>
    </row>
    <row r="47" spans="1:12" x14ac:dyDescent="0.3">
      <c r="A47" s="5" t="s">
        <v>6</v>
      </c>
      <c r="B47" s="56" t="s">
        <v>8</v>
      </c>
      <c r="C47" s="4"/>
      <c r="D47" s="4" t="s">
        <v>63</v>
      </c>
      <c r="E47" s="6" t="s">
        <v>199</v>
      </c>
      <c r="F47" s="4" t="s">
        <v>130</v>
      </c>
      <c r="G47" s="4"/>
      <c r="H47" s="4" t="s">
        <v>158</v>
      </c>
      <c r="I47" s="4"/>
      <c r="J47" s="7">
        <v>3.5</v>
      </c>
      <c r="K47" s="7"/>
      <c r="L47" s="7">
        <v>3.5</v>
      </c>
    </row>
    <row r="48" spans="1:12" x14ac:dyDescent="0.3">
      <c r="A48" s="5" t="s">
        <v>6</v>
      </c>
      <c r="B48" s="5" t="s">
        <v>8</v>
      </c>
      <c r="C48" s="4"/>
      <c r="D48" s="4" t="s">
        <v>64</v>
      </c>
      <c r="E48" s="59" t="s">
        <v>243</v>
      </c>
      <c r="F48" s="4"/>
      <c r="G48" s="4"/>
      <c r="H48" s="4"/>
      <c r="I48" s="4"/>
      <c r="J48" s="7">
        <v>0.5</v>
      </c>
      <c r="K48" s="7"/>
      <c r="L48" s="7">
        <v>0.5</v>
      </c>
    </row>
    <row r="49" spans="1:12" x14ac:dyDescent="0.3">
      <c r="A49" s="5" t="s">
        <v>6</v>
      </c>
      <c r="B49" s="56" t="s">
        <v>10</v>
      </c>
      <c r="C49" s="5"/>
      <c r="D49" s="5" t="s">
        <v>63</v>
      </c>
      <c r="E49" s="5" t="s">
        <v>200</v>
      </c>
      <c r="F49" s="5" t="s">
        <v>139</v>
      </c>
      <c r="G49" s="5"/>
      <c r="H49" s="5" t="s">
        <v>154</v>
      </c>
      <c r="I49" s="5"/>
      <c r="J49" s="7">
        <v>4</v>
      </c>
      <c r="K49" s="7">
        <v>0.9</v>
      </c>
      <c r="L49" s="7">
        <v>3.6</v>
      </c>
    </row>
    <row r="50" spans="1:12" x14ac:dyDescent="0.3">
      <c r="A50" s="5" t="s">
        <v>6</v>
      </c>
      <c r="B50" s="56" t="s">
        <v>10</v>
      </c>
      <c r="C50" s="5"/>
      <c r="D50" s="5" t="s">
        <v>63</v>
      </c>
      <c r="E50" s="5" t="s">
        <v>201</v>
      </c>
      <c r="F50" s="5" t="s">
        <v>139</v>
      </c>
      <c r="G50" s="5"/>
      <c r="H50" s="5" t="s">
        <v>154</v>
      </c>
      <c r="I50" s="5"/>
      <c r="J50" s="7">
        <v>4</v>
      </c>
      <c r="K50" s="7">
        <v>0.9</v>
      </c>
      <c r="L50" s="7">
        <v>3.6</v>
      </c>
    </row>
    <row r="51" spans="1:12" x14ac:dyDescent="0.3">
      <c r="A51" s="5" t="s">
        <v>6</v>
      </c>
      <c r="B51" s="56" t="s">
        <v>10</v>
      </c>
      <c r="C51" s="5"/>
      <c r="D51" s="5" t="s">
        <v>63</v>
      </c>
      <c r="E51" s="5" t="s">
        <v>202</v>
      </c>
      <c r="F51" s="5" t="s">
        <v>130</v>
      </c>
      <c r="G51" s="5"/>
      <c r="H51" s="5" t="s">
        <v>158</v>
      </c>
      <c r="I51" s="5"/>
      <c r="J51" s="7">
        <v>3.5</v>
      </c>
      <c r="K51" s="7">
        <v>0.9</v>
      </c>
      <c r="L51" s="7">
        <v>3.15</v>
      </c>
    </row>
    <row r="52" spans="1:12" x14ac:dyDescent="0.3">
      <c r="A52" s="5" t="s">
        <v>6</v>
      </c>
      <c r="B52" s="56" t="s">
        <v>10</v>
      </c>
      <c r="C52" s="5"/>
      <c r="D52" s="5" t="s">
        <v>64</v>
      </c>
      <c r="E52" s="5" t="s">
        <v>203</v>
      </c>
      <c r="F52" s="5"/>
      <c r="G52" s="5"/>
      <c r="H52" s="5"/>
      <c r="I52" s="5"/>
      <c r="J52" s="7">
        <v>400</v>
      </c>
      <c r="K52" s="7"/>
      <c r="L52" s="7">
        <v>1.5</v>
      </c>
    </row>
    <row r="53" spans="1:12" x14ac:dyDescent="0.3">
      <c r="A53" s="5" t="s">
        <v>6</v>
      </c>
      <c r="B53" s="5" t="s">
        <v>34</v>
      </c>
      <c r="C53" s="4"/>
      <c r="D53" s="4" t="s">
        <v>63</v>
      </c>
      <c r="E53" s="6" t="s">
        <v>186</v>
      </c>
      <c r="F53" s="4" t="s">
        <v>139</v>
      </c>
      <c r="H53" s="4" t="s">
        <v>181</v>
      </c>
      <c r="I53" s="4"/>
      <c r="J53" s="7">
        <v>4.5</v>
      </c>
      <c r="K53" s="7">
        <v>0.9</v>
      </c>
      <c r="L53" s="7">
        <f>K53*J53</f>
        <v>4.05</v>
      </c>
    </row>
    <row r="54" spans="1:12" x14ac:dyDescent="0.3">
      <c r="A54" s="5" t="s">
        <v>6</v>
      </c>
      <c r="B54" s="56" t="s">
        <v>34</v>
      </c>
      <c r="C54" s="4"/>
      <c r="D54" s="4" t="s">
        <v>63</v>
      </c>
      <c r="E54" s="58" t="s">
        <v>241</v>
      </c>
      <c r="F54" s="4" t="s">
        <v>124</v>
      </c>
      <c r="G54" s="4"/>
      <c r="H54" s="4" t="s">
        <v>174</v>
      </c>
      <c r="I54" s="4"/>
      <c r="J54" s="7">
        <v>1</v>
      </c>
      <c r="K54" s="7"/>
      <c r="L54" s="7">
        <v>1</v>
      </c>
    </row>
    <row r="55" spans="1:12" x14ac:dyDescent="0.3">
      <c r="A55" s="5" t="s">
        <v>6</v>
      </c>
      <c r="B55" s="56" t="s">
        <v>34</v>
      </c>
      <c r="C55" s="4"/>
      <c r="D55" s="4" t="s">
        <v>176</v>
      </c>
      <c r="E55" s="4" t="s">
        <v>204</v>
      </c>
      <c r="F55" s="4" t="s">
        <v>87</v>
      </c>
      <c r="G55" s="4" t="s">
        <v>112</v>
      </c>
      <c r="H55" s="4"/>
      <c r="I55" s="4"/>
      <c r="J55" s="7">
        <v>0.3</v>
      </c>
      <c r="K55" s="7"/>
      <c r="L55" s="7">
        <v>0.3</v>
      </c>
    </row>
    <row r="56" spans="1:12" x14ac:dyDescent="0.3">
      <c r="A56" s="5" t="s">
        <v>6</v>
      </c>
      <c r="B56" s="56" t="s">
        <v>34</v>
      </c>
      <c r="C56" s="4"/>
      <c r="D56" s="4" t="s">
        <v>176</v>
      </c>
      <c r="E56" s="4" t="s">
        <v>204</v>
      </c>
      <c r="F56" s="4" t="s">
        <v>87</v>
      </c>
      <c r="G56" s="4" t="s">
        <v>113</v>
      </c>
      <c r="H56" s="4"/>
      <c r="I56" s="4"/>
      <c r="J56" s="7">
        <v>0.3</v>
      </c>
      <c r="K56" s="7"/>
      <c r="L56" s="7">
        <v>0.3</v>
      </c>
    </row>
    <row r="57" spans="1:12" x14ac:dyDescent="0.3">
      <c r="A57" s="5" t="s">
        <v>6</v>
      </c>
      <c r="B57" s="56" t="s">
        <v>12</v>
      </c>
      <c r="C57" s="4"/>
      <c r="D57" s="4" t="s">
        <v>63</v>
      </c>
      <c r="E57" s="4" t="s">
        <v>205</v>
      </c>
      <c r="F57" s="4" t="s">
        <v>86</v>
      </c>
      <c r="G57" s="6"/>
      <c r="H57" s="6" t="s">
        <v>184</v>
      </c>
      <c r="I57" s="4"/>
      <c r="J57" s="7">
        <v>1</v>
      </c>
      <c r="K57" s="7">
        <v>0.8</v>
      </c>
      <c r="L57" s="7">
        <v>0.8</v>
      </c>
    </row>
    <row r="58" spans="1:12" x14ac:dyDescent="0.3">
      <c r="A58" s="5" t="s">
        <v>6</v>
      </c>
      <c r="B58" s="56" t="s">
        <v>12</v>
      </c>
      <c r="C58" s="4"/>
      <c r="D58" s="4" t="s">
        <v>63</v>
      </c>
      <c r="E58" s="4" t="s">
        <v>206</v>
      </c>
      <c r="F58" s="4" t="s">
        <v>86</v>
      </c>
      <c r="G58" s="6"/>
      <c r="H58" s="6" t="s">
        <v>174</v>
      </c>
      <c r="I58" s="4"/>
      <c r="J58" s="7">
        <v>1</v>
      </c>
      <c r="K58" s="7"/>
      <c r="L58" s="7">
        <v>1</v>
      </c>
    </row>
    <row r="59" spans="1:12" x14ac:dyDescent="0.3">
      <c r="A59" s="5" t="s">
        <v>6</v>
      </c>
      <c r="B59" s="56" t="s">
        <v>12</v>
      </c>
      <c r="C59" s="4"/>
      <c r="D59" s="4" t="s">
        <v>63</v>
      </c>
      <c r="E59" s="4" t="s">
        <v>230</v>
      </c>
      <c r="F59" s="4" t="s">
        <v>86</v>
      </c>
      <c r="G59" s="6"/>
      <c r="H59" s="6" t="s">
        <v>174</v>
      </c>
      <c r="I59" s="4"/>
      <c r="J59" s="7">
        <v>1</v>
      </c>
      <c r="K59" s="7">
        <v>0.5</v>
      </c>
      <c r="L59" s="7">
        <v>0.5</v>
      </c>
    </row>
    <row r="60" spans="1:12" x14ac:dyDescent="0.3">
      <c r="A60" s="5" t="s">
        <v>6</v>
      </c>
      <c r="B60" s="56" t="s">
        <v>12</v>
      </c>
      <c r="C60" s="4"/>
      <c r="D60" s="4" t="s">
        <v>63</v>
      </c>
      <c r="E60" s="58" t="s">
        <v>240</v>
      </c>
      <c r="F60" s="6" t="s">
        <v>130</v>
      </c>
      <c r="G60" s="6"/>
      <c r="H60" s="6" t="s">
        <v>154</v>
      </c>
      <c r="I60" s="4"/>
      <c r="J60" s="7">
        <v>2.5</v>
      </c>
      <c r="K60" s="7">
        <v>0.5</v>
      </c>
      <c r="L60" s="7">
        <v>1.25</v>
      </c>
    </row>
    <row r="61" spans="1:12" x14ac:dyDescent="0.3">
      <c r="A61" s="5" t="s">
        <v>6</v>
      </c>
      <c r="B61" s="56" t="s">
        <v>12</v>
      </c>
      <c r="C61" s="4"/>
      <c r="D61" s="4" t="s">
        <v>63</v>
      </c>
      <c r="E61" s="4" t="s">
        <v>225</v>
      </c>
      <c r="F61" s="6" t="s">
        <v>130</v>
      </c>
      <c r="G61" s="6"/>
      <c r="H61" s="6" t="s">
        <v>158</v>
      </c>
      <c r="I61" s="4"/>
      <c r="J61" s="7">
        <v>3.5</v>
      </c>
      <c r="K61" s="7">
        <v>0.6</v>
      </c>
      <c r="L61" s="7">
        <v>2.1</v>
      </c>
    </row>
    <row r="62" spans="1:12" x14ac:dyDescent="0.3">
      <c r="A62" s="5" t="s">
        <v>6</v>
      </c>
      <c r="B62" s="56" t="s">
        <v>12</v>
      </c>
      <c r="C62" s="4"/>
      <c r="D62" s="4" t="s">
        <v>176</v>
      </c>
      <c r="E62" s="4" t="s">
        <v>207</v>
      </c>
      <c r="F62" s="4" t="s">
        <v>84</v>
      </c>
      <c r="G62" s="4" t="s">
        <v>112</v>
      </c>
      <c r="H62" s="4"/>
      <c r="I62" s="4"/>
      <c r="J62" s="7">
        <v>0.5</v>
      </c>
      <c r="K62" s="7"/>
      <c r="L62" s="7">
        <v>0.5</v>
      </c>
    </row>
    <row r="63" spans="1:12" x14ac:dyDescent="0.3">
      <c r="A63" s="5" t="s">
        <v>6</v>
      </c>
      <c r="B63" s="56" t="s">
        <v>12</v>
      </c>
      <c r="C63" s="4"/>
      <c r="D63" s="4" t="s">
        <v>176</v>
      </c>
      <c r="E63" s="4" t="s">
        <v>207</v>
      </c>
      <c r="F63" s="4" t="s">
        <v>84</v>
      </c>
      <c r="G63" s="4" t="s">
        <v>113</v>
      </c>
      <c r="H63" s="4"/>
      <c r="I63" s="4"/>
      <c r="J63" s="7">
        <v>0.5</v>
      </c>
      <c r="K63" s="7"/>
      <c r="L63" s="7">
        <v>0.5</v>
      </c>
    </row>
    <row r="64" spans="1:12" x14ac:dyDescent="0.3">
      <c r="A64" s="5" t="s">
        <v>6</v>
      </c>
      <c r="B64" s="56" t="s">
        <v>12</v>
      </c>
      <c r="C64" s="4"/>
      <c r="D64" s="4" t="s">
        <v>65</v>
      </c>
      <c r="E64" s="4" t="s">
        <v>208</v>
      </c>
      <c r="F64" s="4" t="s">
        <v>86</v>
      </c>
      <c r="G64" s="4"/>
      <c r="H64" s="4" t="s">
        <v>174</v>
      </c>
      <c r="I64" s="4"/>
      <c r="J64" s="7">
        <v>1</v>
      </c>
      <c r="K64" s="7">
        <v>0.5</v>
      </c>
      <c r="L64" s="7">
        <v>0.5</v>
      </c>
    </row>
    <row r="65" spans="1:12" x14ac:dyDescent="0.3">
      <c r="A65" s="5" t="s">
        <v>6</v>
      </c>
      <c r="B65" s="56" t="s">
        <v>12</v>
      </c>
      <c r="C65" s="4"/>
      <c r="D65" s="4" t="s">
        <v>65</v>
      </c>
      <c r="E65" s="4" t="s">
        <v>209</v>
      </c>
      <c r="F65" s="4" t="s">
        <v>86</v>
      </c>
      <c r="G65" s="4"/>
      <c r="H65" s="4"/>
      <c r="I65" s="4"/>
      <c r="J65" s="7">
        <v>1</v>
      </c>
      <c r="K65" s="7">
        <v>0.5</v>
      </c>
      <c r="L65" s="7">
        <v>0.5</v>
      </c>
    </row>
    <row r="66" spans="1:12" x14ac:dyDescent="0.3">
      <c r="A66" s="5" t="s">
        <v>6</v>
      </c>
      <c r="B66" s="56" t="s">
        <v>12</v>
      </c>
      <c r="C66" s="4"/>
      <c r="D66" s="4" t="s">
        <v>65</v>
      </c>
      <c r="E66" s="4" t="s">
        <v>210</v>
      </c>
      <c r="F66" s="4" t="s">
        <v>90</v>
      </c>
      <c r="G66" s="4"/>
      <c r="H66" s="4" t="s">
        <v>158</v>
      </c>
      <c r="I66" s="4"/>
      <c r="J66" s="7">
        <v>0.5</v>
      </c>
      <c r="K66" s="7">
        <v>0.5</v>
      </c>
      <c r="L66" s="7">
        <v>0.25</v>
      </c>
    </row>
    <row r="67" spans="1:12" x14ac:dyDescent="0.3">
      <c r="A67" s="5" t="s">
        <v>6</v>
      </c>
      <c r="B67" s="56" t="s">
        <v>12</v>
      </c>
      <c r="C67" s="4"/>
      <c r="D67" s="4" t="s">
        <v>64</v>
      </c>
      <c r="E67" s="4" t="s">
        <v>179</v>
      </c>
      <c r="F67" s="4"/>
      <c r="G67" s="4"/>
      <c r="H67" s="4"/>
      <c r="I67" s="4"/>
      <c r="J67" s="7">
        <v>7.5</v>
      </c>
      <c r="K67" s="7"/>
      <c r="L67" s="7">
        <v>1</v>
      </c>
    </row>
    <row r="68" spans="1:12" x14ac:dyDescent="0.3">
      <c r="A68" s="5" t="s">
        <v>6</v>
      </c>
      <c r="B68" s="56" t="s">
        <v>27</v>
      </c>
      <c r="C68" s="4"/>
      <c r="D68" s="4" t="s">
        <v>63</v>
      </c>
      <c r="E68" s="4" t="s">
        <v>186</v>
      </c>
      <c r="F68" s="4" t="s">
        <v>139</v>
      </c>
      <c r="G68" s="4"/>
      <c r="H68" s="4" t="s">
        <v>181</v>
      </c>
      <c r="I68" s="4"/>
      <c r="J68" s="7">
        <v>4.5</v>
      </c>
      <c r="K68" s="7">
        <v>0.9</v>
      </c>
      <c r="L68" s="7">
        <f>K68*J68</f>
        <v>4.05</v>
      </c>
    </row>
    <row r="69" spans="1:12" x14ac:dyDescent="0.3">
      <c r="A69" s="5" t="s">
        <v>6</v>
      </c>
      <c r="B69" s="56" t="s">
        <v>27</v>
      </c>
      <c r="C69" s="4"/>
      <c r="D69" s="4" t="s">
        <v>63</v>
      </c>
      <c r="E69" s="4" t="s">
        <v>231</v>
      </c>
      <c r="F69" s="4" t="s">
        <v>86</v>
      </c>
      <c r="G69" s="4"/>
      <c r="H69" s="4" t="s">
        <v>172</v>
      </c>
      <c r="I69" s="4"/>
      <c r="J69" s="7">
        <v>1.5</v>
      </c>
      <c r="K69" s="7">
        <v>0.9</v>
      </c>
      <c r="L69" s="7">
        <v>1.35</v>
      </c>
    </row>
    <row r="70" spans="1:12" x14ac:dyDescent="0.3">
      <c r="A70" s="5" t="s">
        <v>6</v>
      </c>
      <c r="B70" s="56" t="s">
        <v>27</v>
      </c>
      <c r="C70" s="4"/>
      <c r="D70" s="4" t="s">
        <v>176</v>
      </c>
      <c r="E70" s="4" t="s">
        <v>211</v>
      </c>
      <c r="F70" s="4" t="s">
        <v>84</v>
      </c>
      <c r="G70" s="4" t="s">
        <v>112</v>
      </c>
      <c r="H70" s="4"/>
      <c r="I70" s="4"/>
      <c r="J70" s="7">
        <v>0.7</v>
      </c>
      <c r="K70" s="7"/>
      <c r="L70" s="7">
        <v>0.7</v>
      </c>
    </row>
    <row r="71" spans="1:12" x14ac:dyDescent="0.3">
      <c r="A71" s="5" t="s">
        <v>6</v>
      </c>
      <c r="B71" s="56" t="s">
        <v>27</v>
      </c>
      <c r="C71" s="4"/>
      <c r="D71" s="4" t="s">
        <v>176</v>
      </c>
      <c r="E71" s="4" t="s">
        <v>211</v>
      </c>
      <c r="F71" s="4" t="s">
        <v>84</v>
      </c>
      <c r="G71" s="4" t="s">
        <v>113</v>
      </c>
      <c r="H71" s="4"/>
      <c r="I71" s="4"/>
      <c r="J71" s="7">
        <v>0.7</v>
      </c>
      <c r="K71" s="7"/>
      <c r="L71" s="7">
        <v>0.7</v>
      </c>
    </row>
    <row r="72" spans="1:12" ht="16.05" customHeight="1" x14ac:dyDescent="0.3">
      <c r="A72" s="5" t="s">
        <v>6</v>
      </c>
      <c r="B72" s="56" t="s">
        <v>27</v>
      </c>
      <c r="C72" s="4"/>
      <c r="D72" s="4" t="s">
        <v>65</v>
      </c>
      <c r="E72" s="4" t="s">
        <v>212</v>
      </c>
      <c r="F72" s="4" t="s">
        <v>86</v>
      </c>
      <c r="G72" s="4"/>
      <c r="H72" s="4" t="s">
        <v>154</v>
      </c>
      <c r="I72" s="4" t="s">
        <v>126</v>
      </c>
      <c r="J72" s="7">
        <v>1</v>
      </c>
      <c r="K72" s="7">
        <v>0.5</v>
      </c>
      <c r="L72" s="7">
        <v>0.5</v>
      </c>
    </row>
    <row r="73" spans="1:12" x14ac:dyDescent="0.3">
      <c r="A73" s="5" t="s">
        <v>6</v>
      </c>
      <c r="B73" s="56" t="s">
        <v>27</v>
      </c>
      <c r="C73" s="4"/>
      <c r="D73" s="4" t="s">
        <v>64</v>
      </c>
      <c r="E73" s="4" t="s">
        <v>179</v>
      </c>
      <c r="F73" s="4"/>
      <c r="G73" s="4"/>
      <c r="H73" s="4"/>
      <c r="I73" s="4"/>
      <c r="J73" s="7">
        <v>6.5</v>
      </c>
      <c r="K73" s="7"/>
      <c r="L73" s="7">
        <v>1</v>
      </c>
    </row>
    <row r="74" spans="1:12" x14ac:dyDescent="0.3">
      <c r="A74" s="5" t="s">
        <v>6</v>
      </c>
      <c r="B74" s="56" t="s">
        <v>36</v>
      </c>
      <c r="C74" s="5"/>
      <c r="D74" s="5" t="s">
        <v>63</v>
      </c>
      <c r="E74" s="5" t="s">
        <v>213</v>
      </c>
      <c r="F74" s="5" t="s">
        <v>139</v>
      </c>
      <c r="G74" s="5"/>
      <c r="H74" s="5" t="s">
        <v>158</v>
      </c>
      <c r="I74" s="5"/>
      <c r="J74" s="7">
        <v>4.5</v>
      </c>
      <c r="K74" s="7">
        <v>0.6</v>
      </c>
      <c r="L74" s="7">
        <v>2.7</v>
      </c>
    </row>
    <row r="75" spans="1:12" x14ac:dyDescent="0.3">
      <c r="A75" s="5" t="s">
        <v>6</v>
      </c>
      <c r="B75" s="56" t="s">
        <v>41</v>
      </c>
      <c r="C75" s="4"/>
      <c r="D75" s="4" t="s">
        <v>63</v>
      </c>
      <c r="E75" s="4" t="s">
        <v>231</v>
      </c>
      <c r="F75" s="4" t="s">
        <v>86</v>
      </c>
      <c r="G75" s="4"/>
      <c r="H75" s="4" t="s">
        <v>154</v>
      </c>
      <c r="I75" s="4"/>
      <c r="J75" s="7">
        <v>1.5</v>
      </c>
      <c r="K75" s="7">
        <v>0.9</v>
      </c>
      <c r="L75" s="7">
        <v>1.35</v>
      </c>
    </row>
    <row r="76" spans="1:12" x14ac:dyDescent="0.3">
      <c r="A76" s="5" t="s">
        <v>6</v>
      </c>
      <c r="B76" s="5" t="s">
        <v>41</v>
      </c>
      <c r="C76" s="4"/>
      <c r="D76" s="4" t="s">
        <v>63</v>
      </c>
      <c r="E76" s="6" t="s">
        <v>173</v>
      </c>
      <c r="F76" s="4" t="s">
        <v>90</v>
      </c>
      <c r="G76" s="4"/>
      <c r="H76" s="4" t="s">
        <v>154</v>
      </c>
      <c r="I76" s="4"/>
      <c r="J76" s="7">
        <v>0.5</v>
      </c>
      <c r="K76" s="7"/>
      <c r="L76" s="7">
        <v>0.5</v>
      </c>
    </row>
    <row r="77" spans="1:12" x14ac:dyDescent="0.3">
      <c r="A77" s="5" t="s">
        <v>6</v>
      </c>
      <c r="B77" s="56" t="s">
        <v>41</v>
      </c>
      <c r="C77" s="4"/>
      <c r="D77" s="4" t="s">
        <v>176</v>
      </c>
      <c r="E77" s="4" t="s">
        <v>214</v>
      </c>
      <c r="F77" s="4" t="s">
        <v>87</v>
      </c>
      <c r="G77" s="4" t="s">
        <v>112</v>
      </c>
      <c r="H77" s="4"/>
      <c r="I77" s="4"/>
      <c r="J77" s="7">
        <v>0.3</v>
      </c>
      <c r="K77" s="7"/>
      <c r="L77" s="7">
        <v>0.3</v>
      </c>
    </row>
    <row r="78" spans="1:12" x14ac:dyDescent="0.3">
      <c r="A78" s="5" t="s">
        <v>6</v>
      </c>
      <c r="B78" s="56" t="s">
        <v>41</v>
      </c>
      <c r="C78" s="4"/>
      <c r="D78" s="4" t="s">
        <v>176</v>
      </c>
      <c r="E78" s="4" t="s">
        <v>214</v>
      </c>
      <c r="F78" s="4" t="s">
        <v>87</v>
      </c>
      <c r="G78" s="4" t="s">
        <v>113</v>
      </c>
      <c r="H78" s="4"/>
      <c r="I78" s="4"/>
      <c r="J78" s="7">
        <v>0.3</v>
      </c>
      <c r="K78" s="7"/>
      <c r="L78" s="7">
        <v>0.3</v>
      </c>
    </row>
    <row r="79" spans="1:12" x14ac:dyDescent="0.3">
      <c r="A79" s="5" t="s">
        <v>6</v>
      </c>
      <c r="B79" s="5" t="s">
        <v>37</v>
      </c>
      <c r="C79" s="4"/>
      <c r="D79" s="4" t="s">
        <v>63</v>
      </c>
      <c r="E79" s="58" t="s">
        <v>241</v>
      </c>
      <c r="F79" s="4" t="s">
        <v>86</v>
      </c>
      <c r="G79" s="4"/>
      <c r="H79" s="4" t="s">
        <v>174</v>
      </c>
      <c r="I79" s="4"/>
      <c r="J79" s="7">
        <v>1</v>
      </c>
      <c r="K79" s="7"/>
      <c r="L79" s="7">
        <v>1</v>
      </c>
    </row>
    <row r="80" spans="1:12" x14ac:dyDescent="0.3">
      <c r="A80" s="5" t="s">
        <v>6</v>
      </c>
      <c r="B80" s="5" t="s">
        <v>37</v>
      </c>
      <c r="C80" s="4"/>
      <c r="D80" s="4" t="s">
        <v>63</v>
      </c>
      <c r="E80" s="4" t="s">
        <v>231</v>
      </c>
      <c r="F80" s="4" t="s">
        <v>86</v>
      </c>
      <c r="G80" s="4"/>
      <c r="H80" s="4" t="s">
        <v>174</v>
      </c>
      <c r="I80" s="4"/>
      <c r="J80" s="7">
        <v>1</v>
      </c>
      <c r="K80" s="7">
        <v>0.9</v>
      </c>
      <c r="L80" s="7">
        <v>0.9</v>
      </c>
    </row>
    <row r="81" spans="1:12" x14ac:dyDescent="0.3">
      <c r="A81" s="5" t="s">
        <v>6</v>
      </c>
      <c r="B81" s="5" t="s">
        <v>37</v>
      </c>
      <c r="C81" s="4"/>
      <c r="D81" s="4" t="s">
        <v>63</v>
      </c>
      <c r="E81" s="4" t="s">
        <v>215</v>
      </c>
      <c r="F81" s="4" t="s">
        <v>130</v>
      </c>
      <c r="G81" s="4"/>
      <c r="H81" s="4" t="s">
        <v>174</v>
      </c>
      <c r="I81" s="4"/>
      <c r="J81" s="7">
        <v>2</v>
      </c>
      <c r="K81" s="7"/>
      <c r="L81" s="7">
        <v>2</v>
      </c>
    </row>
    <row r="82" spans="1:12" x14ac:dyDescent="0.3">
      <c r="A82" s="5" t="s">
        <v>6</v>
      </c>
      <c r="B82" s="5" t="s">
        <v>37</v>
      </c>
      <c r="C82" s="4"/>
      <c r="D82" s="4" t="s">
        <v>64</v>
      </c>
      <c r="E82" s="4" t="s">
        <v>216</v>
      </c>
      <c r="F82" s="4"/>
      <c r="G82" s="4"/>
      <c r="H82" s="4"/>
      <c r="I82" s="4"/>
      <c r="J82" s="7">
        <v>504</v>
      </c>
      <c r="K82" s="7"/>
      <c r="L82" s="7">
        <v>0.84</v>
      </c>
    </row>
    <row r="83" spans="1:12" x14ac:dyDescent="0.3">
      <c r="A83" s="5" t="s">
        <v>6</v>
      </c>
      <c r="B83" s="5" t="s">
        <v>17</v>
      </c>
      <c r="C83" s="4"/>
      <c r="D83" s="4" t="s">
        <v>63</v>
      </c>
      <c r="E83" s="4" t="s">
        <v>217</v>
      </c>
      <c r="F83" s="4" t="s">
        <v>139</v>
      </c>
      <c r="G83" s="4"/>
      <c r="H83" s="4" t="s">
        <v>174</v>
      </c>
      <c r="I83" s="4"/>
      <c r="J83" s="7">
        <v>3.5</v>
      </c>
      <c r="K83" s="7">
        <v>0.9</v>
      </c>
      <c r="L83" s="7">
        <v>3.15</v>
      </c>
    </row>
    <row r="84" spans="1:12" x14ac:dyDescent="0.3">
      <c r="A84" s="5" t="s">
        <v>6</v>
      </c>
      <c r="B84" s="5" t="s">
        <v>17</v>
      </c>
      <c r="C84" s="4"/>
      <c r="D84" s="4" t="s">
        <v>63</v>
      </c>
      <c r="E84" s="4" t="s">
        <v>218</v>
      </c>
      <c r="F84" s="4" t="s">
        <v>139</v>
      </c>
      <c r="G84" s="4"/>
      <c r="H84" s="4" t="s">
        <v>154</v>
      </c>
      <c r="I84" s="4"/>
      <c r="J84" s="7">
        <v>4</v>
      </c>
      <c r="K84" s="7">
        <v>0.9</v>
      </c>
      <c r="L84" s="7">
        <v>3.6</v>
      </c>
    </row>
    <row r="85" spans="1:12" x14ac:dyDescent="0.3">
      <c r="A85" s="5" t="s">
        <v>6</v>
      </c>
      <c r="B85" s="5" t="s">
        <v>17</v>
      </c>
      <c r="C85" s="4"/>
      <c r="D85" s="4" t="s">
        <v>63</v>
      </c>
      <c r="E85" s="4" t="s">
        <v>219</v>
      </c>
      <c r="F85" s="4" t="s">
        <v>139</v>
      </c>
      <c r="G85" s="4"/>
      <c r="H85" s="4" t="s">
        <v>154</v>
      </c>
      <c r="I85" s="4"/>
      <c r="J85" s="7">
        <v>4</v>
      </c>
      <c r="K85" s="7">
        <v>0.9</v>
      </c>
      <c r="L85" s="7">
        <v>3.6</v>
      </c>
    </row>
    <row r="86" spans="1:12" x14ac:dyDescent="0.3">
      <c r="A86" s="5" t="s">
        <v>6</v>
      </c>
      <c r="B86" s="5" t="s">
        <v>17</v>
      </c>
      <c r="C86" s="4"/>
      <c r="D86" s="4" t="s">
        <v>63</v>
      </c>
      <c r="E86" s="58" t="s">
        <v>238</v>
      </c>
      <c r="F86" s="4" t="s">
        <v>139</v>
      </c>
      <c r="G86" s="4"/>
      <c r="H86" s="4" t="s">
        <v>154</v>
      </c>
      <c r="I86" s="4"/>
      <c r="J86" s="7">
        <v>4</v>
      </c>
      <c r="K86" s="7"/>
      <c r="L86" s="7">
        <v>4</v>
      </c>
    </row>
    <row r="87" spans="1:12" x14ac:dyDescent="0.3">
      <c r="A87" s="5" t="s">
        <v>6</v>
      </c>
      <c r="B87" s="5" t="s">
        <v>17</v>
      </c>
      <c r="C87" s="4"/>
      <c r="D87" s="4" t="s">
        <v>63</v>
      </c>
      <c r="E87" s="5" t="s">
        <v>202</v>
      </c>
      <c r="F87" s="4" t="s">
        <v>130</v>
      </c>
      <c r="G87" s="4"/>
      <c r="H87" s="4" t="s">
        <v>154</v>
      </c>
      <c r="I87" s="4"/>
      <c r="J87" s="7">
        <v>2.5</v>
      </c>
      <c r="K87" s="7">
        <v>0.9</v>
      </c>
      <c r="L87" s="7">
        <v>2.2250000000000001</v>
      </c>
    </row>
    <row r="88" spans="1:12" x14ac:dyDescent="0.3">
      <c r="A88" s="5" t="s">
        <v>6</v>
      </c>
      <c r="B88" s="5" t="s">
        <v>17</v>
      </c>
      <c r="C88" s="4"/>
      <c r="D88" s="4" t="s">
        <v>63</v>
      </c>
      <c r="E88" s="4" t="s">
        <v>231</v>
      </c>
      <c r="F88" s="4" t="s">
        <v>86</v>
      </c>
      <c r="G88" s="4"/>
      <c r="H88" s="4" t="s">
        <v>158</v>
      </c>
      <c r="I88" s="4"/>
      <c r="J88" s="7">
        <v>2</v>
      </c>
      <c r="K88" s="7">
        <v>0.9</v>
      </c>
      <c r="L88" s="7">
        <v>1.8</v>
      </c>
    </row>
    <row r="89" spans="1:12" x14ac:dyDescent="0.3">
      <c r="A89" s="5" t="s">
        <v>6</v>
      </c>
      <c r="B89" s="5" t="s">
        <v>33</v>
      </c>
      <c r="C89" s="4"/>
      <c r="D89" s="4" t="s">
        <v>176</v>
      </c>
      <c r="E89" s="4" t="s">
        <v>220</v>
      </c>
      <c r="F89" s="4" t="s">
        <v>84</v>
      </c>
      <c r="G89" s="4" t="s">
        <v>112</v>
      </c>
      <c r="H89" s="4"/>
      <c r="I89" s="4"/>
      <c r="J89" s="7">
        <v>0.7</v>
      </c>
      <c r="K89" s="7"/>
      <c r="L89" s="7">
        <v>0.7</v>
      </c>
    </row>
    <row r="90" spans="1:12" x14ac:dyDescent="0.3">
      <c r="A90" s="5" t="s">
        <v>6</v>
      </c>
      <c r="B90" s="5" t="s">
        <v>33</v>
      </c>
      <c r="C90" s="4"/>
      <c r="D90" s="4" t="s">
        <v>176</v>
      </c>
      <c r="E90" s="4" t="s">
        <v>220</v>
      </c>
      <c r="F90" s="4" t="s">
        <v>84</v>
      </c>
      <c r="G90" s="4" t="s">
        <v>113</v>
      </c>
      <c r="H90" s="4"/>
      <c r="I90" s="4"/>
      <c r="J90" s="7">
        <v>0.7</v>
      </c>
      <c r="K90" s="7"/>
      <c r="L90" s="7">
        <v>0.7</v>
      </c>
    </row>
    <row r="91" spans="1:12" x14ac:dyDescent="0.3">
      <c r="A91" s="5" t="s">
        <v>6</v>
      </c>
      <c r="B91" s="5" t="s">
        <v>28</v>
      </c>
      <c r="C91" s="4"/>
      <c r="D91" s="4" t="s">
        <v>176</v>
      </c>
      <c r="E91" s="4" t="s">
        <v>221</v>
      </c>
      <c r="F91" s="4" t="s">
        <v>84</v>
      </c>
      <c r="G91" s="4" t="s">
        <v>112</v>
      </c>
      <c r="H91" s="4"/>
      <c r="I91" s="4"/>
      <c r="J91" s="7">
        <v>0.8</v>
      </c>
      <c r="K91" s="7"/>
      <c r="L91" s="7">
        <v>0.8</v>
      </c>
    </row>
    <row r="92" spans="1:12" x14ac:dyDescent="0.3">
      <c r="A92" s="5" t="s">
        <v>6</v>
      </c>
      <c r="B92" s="5" t="s">
        <v>28</v>
      </c>
      <c r="C92" s="4"/>
      <c r="D92" s="4" t="s">
        <v>176</v>
      </c>
      <c r="E92" s="4" t="s">
        <v>221</v>
      </c>
      <c r="F92" s="4" t="s">
        <v>84</v>
      </c>
      <c r="G92" s="4" t="s">
        <v>113</v>
      </c>
      <c r="H92" s="4"/>
      <c r="I92" s="4"/>
      <c r="J92" s="7">
        <v>0.8</v>
      </c>
      <c r="K92" s="7"/>
      <c r="L92" s="7">
        <v>0.8</v>
      </c>
    </row>
    <row r="93" spans="1:12" x14ac:dyDescent="0.3">
      <c r="A93" s="5" t="s">
        <v>6</v>
      </c>
      <c r="B93" s="5" t="s">
        <v>28</v>
      </c>
      <c r="C93" s="4"/>
      <c r="D93" s="4" t="s">
        <v>65</v>
      </c>
      <c r="E93" s="4" t="s">
        <v>222</v>
      </c>
      <c r="F93" s="4" t="s">
        <v>90</v>
      </c>
      <c r="G93" s="4"/>
      <c r="H93" s="4" t="s">
        <v>158</v>
      </c>
      <c r="I93" s="4"/>
      <c r="J93" s="7">
        <v>0.5</v>
      </c>
      <c r="K93" s="7"/>
      <c r="L93" s="7">
        <v>0.5</v>
      </c>
    </row>
    <row r="94" spans="1:12" x14ac:dyDescent="0.3">
      <c r="A94" s="5" t="s">
        <v>6</v>
      </c>
      <c r="B94" s="5" t="s">
        <v>28</v>
      </c>
      <c r="C94" s="4"/>
      <c r="D94" s="4" t="s">
        <v>65</v>
      </c>
      <c r="E94" s="4" t="s">
        <v>223</v>
      </c>
      <c r="F94" s="4" t="s">
        <v>86</v>
      </c>
      <c r="G94" s="4"/>
      <c r="H94" s="4" t="s">
        <v>174</v>
      </c>
      <c r="I94" s="4"/>
      <c r="J94" s="7">
        <v>1</v>
      </c>
      <c r="K94" s="7"/>
      <c r="L94" s="7">
        <v>1</v>
      </c>
    </row>
    <row r="95" spans="1:12" x14ac:dyDescent="0.3">
      <c r="A95" s="5" t="s">
        <v>6</v>
      </c>
      <c r="B95" s="5" t="s">
        <v>28</v>
      </c>
      <c r="C95" s="4"/>
      <c r="D95" s="4" t="s">
        <v>64</v>
      </c>
      <c r="E95" s="4" t="s">
        <v>224</v>
      </c>
      <c r="F95" s="4"/>
      <c r="G95" s="4"/>
      <c r="H95" s="4"/>
      <c r="I95" s="4"/>
      <c r="J95" s="7">
        <v>0.5</v>
      </c>
      <c r="K95" s="7"/>
      <c r="L95" s="7">
        <v>0.5</v>
      </c>
    </row>
    <row r="96" spans="1:12" x14ac:dyDescent="0.3">
      <c r="A96" s="5" t="s">
        <v>6</v>
      </c>
      <c r="B96" s="5" t="s">
        <v>40</v>
      </c>
      <c r="C96" s="4"/>
      <c r="D96" s="4" t="s">
        <v>63</v>
      </c>
      <c r="E96" s="4" t="s">
        <v>225</v>
      </c>
      <c r="F96" s="4" t="s">
        <v>139</v>
      </c>
      <c r="G96" s="4"/>
      <c r="H96" s="4" t="s">
        <v>174</v>
      </c>
      <c r="I96" s="4" t="s">
        <v>226</v>
      </c>
      <c r="J96" s="7">
        <v>3.5</v>
      </c>
      <c r="K96" s="7">
        <v>1</v>
      </c>
      <c r="L96" s="7">
        <v>3.5</v>
      </c>
    </row>
    <row r="97" spans="1:12" x14ac:dyDescent="0.3">
      <c r="A97" s="5" t="s">
        <v>6</v>
      </c>
      <c r="B97" s="5" t="s">
        <v>35</v>
      </c>
      <c r="C97" s="4"/>
      <c r="D97" s="4" t="s">
        <v>65</v>
      </c>
      <c r="E97" s="4" t="s">
        <v>227</v>
      </c>
      <c r="F97" s="4" t="s">
        <v>86</v>
      </c>
      <c r="G97" s="4"/>
      <c r="H97" s="4" t="s">
        <v>228</v>
      </c>
      <c r="I97" s="4" t="s">
        <v>126</v>
      </c>
      <c r="J97" s="7">
        <v>1</v>
      </c>
      <c r="K97" s="7">
        <v>0.5</v>
      </c>
      <c r="L97" s="7">
        <v>0.5</v>
      </c>
    </row>
    <row r="98" spans="1:12" x14ac:dyDescent="0.3">
      <c r="A98" s="5" t="s">
        <v>6</v>
      </c>
      <c r="B98" s="5" t="s">
        <v>30</v>
      </c>
      <c r="C98" s="4"/>
      <c r="D98" s="4" t="s">
        <v>63</v>
      </c>
      <c r="E98" s="4" t="s">
        <v>206</v>
      </c>
      <c r="F98" s="4" t="s">
        <v>229</v>
      </c>
      <c r="G98" s="4"/>
      <c r="H98" s="4" t="s">
        <v>154</v>
      </c>
      <c r="I98" s="4"/>
      <c r="J98" s="7">
        <v>1.5</v>
      </c>
      <c r="K98" s="7">
        <v>1</v>
      </c>
      <c r="L98" s="7">
        <v>1.5</v>
      </c>
    </row>
    <row r="99" spans="1:12" x14ac:dyDescent="0.3">
      <c r="A99" s="5" t="s">
        <v>6</v>
      </c>
      <c r="B99" s="5" t="s">
        <v>30</v>
      </c>
      <c r="C99" s="4"/>
      <c r="D99" s="4" t="s">
        <v>63</v>
      </c>
      <c r="E99" s="4" t="s">
        <v>230</v>
      </c>
      <c r="F99" s="4" t="s">
        <v>86</v>
      </c>
      <c r="G99" s="4"/>
      <c r="H99" s="4" t="s">
        <v>174</v>
      </c>
      <c r="I99" s="4"/>
      <c r="J99" s="7">
        <v>1</v>
      </c>
      <c r="K99" s="7">
        <v>0.6</v>
      </c>
      <c r="L99" s="7">
        <f>K99*J99</f>
        <v>0.6</v>
      </c>
    </row>
    <row r="100" spans="1:12" x14ac:dyDescent="0.3">
      <c r="A100" s="5" t="s">
        <v>6</v>
      </c>
      <c r="B100" s="5" t="s">
        <v>30</v>
      </c>
      <c r="C100" s="4"/>
      <c r="D100" s="4" t="s">
        <v>63</v>
      </c>
      <c r="E100" s="4" t="s">
        <v>230</v>
      </c>
      <c r="F100" s="4" t="s">
        <v>86</v>
      </c>
      <c r="G100" s="4"/>
      <c r="H100" s="4" t="s">
        <v>154</v>
      </c>
      <c r="I100" s="4"/>
      <c r="J100" s="7">
        <v>1.5</v>
      </c>
      <c r="K100" s="7">
        <v>0.5</v>
      </c>
      <c r="L100" s="7">
        <f>K100*J100</f>
        <v>0.75</v>
      </c>
    </row>
    <row r="101" spans="1:12" x14ac:dyDescent="0.3">
      <c r="A101" s="5" t="s">
        <v>6</v>
      </c>
      <c r="B101" s="5" t="s">
        <v>30</v>
      </c>
      <c r="C101" s="4"/>
      <c r="D101" s="4" t="s">
        <v>63</v>
      </c>
      <c r="E101" s="4" t="s">
        <v>186</v>
      </c>
      <c r="F101" s="4" t="s">
        <v>139</v>
      </c>
      <c r="G101" s="4"/>
      <c r="H101" s="4" t="s">
        <v>181</v>
      </c>
      <c r="I101" s="4"/>
      <c r="J101" s="7">
        <v>4.5</v>
      </c>
      <c r="K101" s="7">
        <v>0.9</v>
      </c>
      <c r="L101" s="7">
        <f>K101*J101</f>
        <v>4.05</v>
      </c>
    </row>
    <row r="102" spans="1:12" x14ac:dyDescent="0.3">
      <c r="A102" s="5" t="s">
        <v>6</v>
      </c>
      <c r="B102" s="5" t="s">
        <v>30</v>
      </c>
      <c r="C102" s="4"/>
      <c r="D102" s="4" t="s">
        <v>63</v>
      </c>
      <c r="E102" s="4" t="s">
        <v>231</v>
      </c>
      <c r="F102" s="4" t="s">
        <v>86</v>
      </c>
      <c r="G102" s="4"/>
      <c r="H102" s="4" t="s">
        <v>154</v>
      </c>
      <c r="I102" s="4"/>
      <c r="J102" s="7">
        <v>1.5</v>
      </c>
      <c r="K102" s="7">
        <v>0.9</v>
      </c>
      <c r="L102" s="7">
        <v>1.5</v>
      </c>
    </row>
    <row r="103" spans="1:12" x14ac:dyDescent="0.3">
      <c r="A103" s="5" t="s">
        <v>6</v>
      </c>
      <c r="B103" s="5" t="s">
        <v>30</v>
      </c>
      <c r="C103" s="4"/>
      <c r="D103" s="4" t="s">
        <v>63</v>
      </c>
      <c r="E103" s="58" t="s">
        <v>239</v>
      </c>
      <c r="F103" s="4" t="s">
        <v>86</v>
      </c>
      <c r="G103" s="4"/>
      <c r="H103" s="4" t="s">
        <v>158</v>
      </c>
      <c r="I103" s="4"/>
      <c r="J103" s="7">
        <v>2</v>
      </c>
      <c r="K103" s="7"/>
      <c r="L103" s="7">
        <v>2</v>
      </c>
    </row>
    <row r="104" spans="1:12" x14ac:dyDescent="0.3">
      <c r="A104" s="5" t="s">
        <v>6</v>
      </c>
      <c r="B104" s="56" t="s">
        <v>30</v>
      </c>
      <c r="C104" s="4"/>
      <c r="D104" s="4" t="s">
        <v>176</v>
      </c>
      <c r="E104" s="4" t="s">
        <v>232</v>
      </c>
      <c r="F104" s="4" t="s">
        <v>87</v>
      </c>
      <c r="G104" s="4" t="s">
        <v>112</v>
      </c>
      <c r="H104" s="4"/>
      <c r="I104" s="4"/>
      <c r="J104" s="7">
        <v>0.5</v>
      </c>
      <c r="K104" s="7"/>
      <c r="L104" s="7">
        <v>0.5</v>
      </c>
    </row>
    <row r="105" spans="1:12" x14ac:dyDescent="0.3">
      <c r="A105" s="5" t="s">
        <v>6</v>
      </c>
      <c r="B105" s="56" t="s">
        <v>30</v>
      </c>
      <c r="C105" s="4"/>
      <c r="D105" s="4" t="s">
        <v>176</v>
      </c>
      <c r="E105" s="4" t="s">
        <v>232</v>
      </c>
      <c r="F105" s="4" t="s">
        <v>87</v>
      </c>
      <c r="G105" s="4" t="s">
        <v>113</v>
      </c>
      <c r="H105" s="4"/>
      <c r="I105" s="4"/>
      <c r="J105" s="7">
        <v>0.5</v>
      </c>
      <c r="K105" s="7"/>
      <c r="L105" s="7">
        <v>0.5</v>
      </c>
    </row>
    <row r="106" spans="1:12" x14ac:dyDescent="0.3">
      <c r="A106" s="5" t="s">
        <v>6</v>
      </c>
      <c r="B106" s="5" t="s">
        <v>30</v>
      </c>
      <c r="C106" s="4"/>
      <c r="D106" s="4" t="s">
        <v>65</v>
      </c>
      <c r="E106" s="4" t="s">
        <v>233</v>
      </c>
      <c r="F106" s="4" t="s">
        <v>86</v>
      </c>
      <c r="G106" s="4"/>
      <c r="H106" s="4" t="s">
        <v>234</v>
      </c>
      <c r="I106" s="4" t="s">
        <v>126</v>
      </c>
      <c r="J106" s="7">
        <v>1</v>
      </c>
      <c r="K106" s="7">
        <v>0.5</v>
      </c>
      <c r="L106" s="7">
        <v>0.5</v>
      </c>
    </row>
    <row r="107" spans="1:12" x14ac:dyDescent="0.3">
      <c r="A107" s="5" t="s">
        <v>6</v>
      </c>
      <c r="B107" s="5" t="s">
        <v>30</v>
      </c>
      <c r="C107" s="4"/>
      <c r="D107" s="4" t="s">
        <v>65</v>
      </c>
      <c r="E107" s="4" t="s">
        <v>235</v>
      </c>
      <c r="F107" s="4" t="s">
        <v>86</v>
      </c>
      <c r="G107" s="4"/>
      <c r="H107" s="4" t="s">
        <v>174</v>
      </c>
      <c r="I107" s="4" t="s">
        <v>126</v>
      </c>
      <c r="J107" s="7">
        <v>1</v>
      </c>
      <c r="K107" s="7">
        <v>0.5</v>
      </c>
      <c r="L107" s="7">
        <v>0.5</v>
      </c>
    </row>
    <row r="108" spans="1:12" x14ac:dyDescent="0.3">
      <c r="A108" s="5" t="s">
        <v>6</v>
      </c>
      <c r="B108" s="5" t="s">
        <v>30</v>
      </c>
      <c r="C108" s="4"/>
      <c r="D108" s="4" t="s">
        <v>64</v>
      </c>
      <c r="E108" s="59" t="s">
        <v>243</v>
      </c>
      <c r="F108" s="4"/>
      <c r="G108" s="4"/>
      <c r="H108" s="4"/>
      <c r="I108" s="4"/>
      <c r="J108" s="7">
        <v>0.5</v>
      </c>
      <c r="K108" s="7"/>
      <c r="L108" s="7">
        <v>0.5</v>
      </c>
    </row>
    <row r="109" spans="1:12" x14ac:dyDescent="0.3">
      <c r="A109" s="5" t="s">
        <v>6</v>
      </c>
      <c r="B109" s="5" t="s">
        <v>13</v>
      </c>
      <c r="C109" s="4"/>
      <c r="D109" s="4" t="s">
        <v>63</v>
      </c>
      <c r="E109" s="4" t="s">
        <v>206</v>
      </c>
      <c r="F109" s="4" t="s">
        <v>229</v>
      </c>
      <c r="G109" s="4"/>
      <c r="H109" s="4" t="s">
        <v>154</v>
      </c>
      <c r="I109" s="4"/>
      <c r="J109" s="7">
        <v>1.5</v>
      </c>
      <c r="K109" s="7"/>
      <c r="L109" s="7">
        <v>1.5</v>
      </c>
    </row>
    <row r="110" spans="1:12" x14ac:dyDescent="0.3">
      <c r="A110" s="5" t="s">
        <v>6</v>
      </c>
      <c r="B110" s="5" t="s">
        <v>13</v>
      </c>
      <c r="C110" s="4"/>
      <c r="D110" s="4" t="s">
        <v>64</v>
      </c>
      <c r="E110" s="4" t="s">
        <v>236</v>
      </c>
      <c r="F110" s="4"/>
      <c r="G110" s="4"/>
      <c r="H110" s="4"/>
      <c r="I110" s="4"/>
      <c r="J110" s="7">
        <v>0.75</v>
      </c>
      <c r="K110" s="7"/>
      <c r="L110" s="7">
        <v>0.75</v>
      </c>
    </row>
    <row r="111" spans="1:12" x14ac:dyDescent="0.3">
      <c r="A111" s="5" t="s">
        <v>6</v>
      </c>
      <c r="B111" s="5" t="s">
        <v>13</v>
      </c>
      <c r="C111" s="4"/>
      <c r="D111" s="4" t="s">
        <v>64</v>
      </c>
      <c r="E111" s="59" t="s">
        <v>243</v>
      </c>
      <c r="F111" s="4"/>
      <c r="G111" s="4"/>
      <c r="H111" s="4"/>
      <c r="I111" s="4"/>
      <c r="J111" s="7">
        <v>0.5</v>
      </c>
      <c r="K111" s="7"/>
      <c r="L111" s="7">
        <v>0.5</v>
      </c>
    </row>
    <row r="112" spans="1:12" x14ac:dyDescent="0.3">
      <c r="A112" s="5" t="s">
        <v>6</v>
      </c>
      <c r="B112" s="56" t="s">
        <v>32</v>
      </c>
      <c r="C112" s="4"/>
      <c r="D112" s="4" t="s">
        <v>63</v>
      </c>
      <c r="E112" s="58" t="s">
        <v>240</v>
      </c>
      <c r="F112" s="4" t="s">
        <v>130</v>
      </c>
      <c r="G112" s="4"/>
      <c r="H112" s="4" t="s">
        <v>174</v>
      </c>
      <c r="I112" s="4"/>
      <c r="J112" s="7">
        <v>2</v>
      </c>
      <c r="K112" s="7">
        <v>0.5</v>
      </c>
      <c r="L112" s="7">
        <v>1</v>
      </c>
    </row>
    <row r="113" spans="1:12" x14ac:dyDescent="0.3">
      <c r="A113" s="5" t="s">
        <v>6</v>
      </c>
      <c r="B113" s="56" t="s">
        <v>32</v>
      </c>
      <c r="C113" s="4"/>
      <c r="D113" s="4" t="s">
        <v>64</v>
      </c>
      <c r="E113" s="4" t="s">
        <v>179</v>
      </c>
      <c r="F113" s="4"/>
      <c r="G113" s="4"/>
      <c r="H113" s="4"/>
      <c r="I113" s="4"/>
      <c r="J113" s="7">
        <v>6</v>
      </c>
      <c r="K113" s="7"/>
      <c r="L113" s="7">
        <v>1</v>
      </c>
    </row>
    <row r="114" spans="1:12" x14ac:dyDescent="0.3">
      <c r="A114" s="5" t="s">
        <v>6</v>
      </c>
      <c r="B114" s="56" t="s">
        <v>42</v>
      </c>
      <c r="C114" s="4"/>
      <c r="D114" s="4" t="s">
        <v>176</v>
      </c>
      <c r="E114" s="4" t="s">
        <v>237</v>
      </c>
      <c r="F114" s="4" t="s">
        <v>87</v>
      </c>
      <c r="G114" s="4" t="s">
        <v>112</v>
      </c>
      <c r="H114" s="4"/>
      <c r="I114" s="4"/>
      <c r="J114" s="7">
        <v>0.3</v>
      </c>
      <c r="K114" s="7"/>
      <c r="L114" s="7">
        <v>0.3</v>
      </c>
    </row>
    <row r="115" spans="1:12" x14ac:dyDescent="0.3">
      <c r="A115" s="5" t="s">
        <v>6</v>
      </c>
      <c r="B115" s="56" t="s">
        <v>42</v>
      </c>
      <c r="C115" s="4"/>
      <c r="D115" s="4" t="s">
        <v>176</v>
      </c>
      <c r="E115" s="4" t="s">
        <v>237</v>
      </c>
      <c r="F115" s="4" t="s">
        <v>87</v>
      </c>
      <c r="G115" s="4" t="s">
        <v>113</v>
      </c>
      <c r="H115" s="4"/>
      <c r="I115" s="4"/>
      <c r="J115" s="7">
        <v>0.3</v>
      </c>
      <c r="K115" s="7"/>
      <c r="L115" s="7">
        <v>0.3</v>
      </c>
    </row>
    <row r="116" spans="1:12" x14ac:dyDescent="0.3">
      <c r="E116" s="8"/>
    </row>
    <row r="117" spans="1:12" x14ac:dyDescent="0.3">
      <c r="E117" s="8"/>
    </row>
    <row r="118" spans="1:12" x14ac:dyDescent="0.3">
      <c r="E118" s="8"/>
    </row>
    <row r="119" spans="1:12" x14ac:dyDescent="0.3">
      <c r="E119" s="8"/>
    </row>
    <row r="120" spans="1:12" x14ac:dyDescent="0.3">
      <c r="E120" s="8"/>
    </row>
    <row r="121" spans="1:12" x14ac:dyDescent="0.3">
      <c r="E121" s="8"/>
    </row>
    <row r="122" spans="1:12" x14ac:dyDescent="0.3">
      <c r="E122" s="8"/>
    </row>
    <row r="123" spans="1:12" x14ac:dyDescent="0.3">
      <c r="E123" s="8"/>
    </row>
    <row r="124" spans="1:12" x14ac:dyDescent="0.3">
      <c r="E124" s="8"/>
    </row>
    <row r="125" spans="1:12" x14ac:dyDescent="0.3">
      <c r="E125" s="8"/>
    </row>
    <row r="126" spans="1:12" x14ac:dyDescent="0.3">
      <c r="E126" s="8"/>
    </row>
    <row r="127" spans="1:12" x14ac:dyDescent="0.3">
      <c r="E127" s="8"/>
    </row>
    <row r="128" spans="1:12" x14ac:dyDescent="0.3">
      <c r="E128" s="8"/>
    </row>
    <row r="129" spans="5:5" x14ac:dyDescent="0.3">
      <c r="E129" s="8"/>
    </row>
    <row r="130" spans="5:5" x14ac:dyDescent="0.3">
      <c r="E130" s="8"/>
    </row>
    <row r="131" spans="5:5" x14ac:dyDescent="0.3">
      <c r="E131" s="8"/>
    </row>
    <row r="132" spans="5:5" x14ac:dyDescent="0.3">
      <c r="E132" s="8"/>
    </row>
    <row r="133" spans="5:5" x14ac:dyDescent="0.3">
      <c r="E133" s="8"/>
    </row>
    <row r="134" spans="5:5" x14ac:dyDescent="0.3">
      <c r="E134" s="8"/>
    </row>
    <row r="135" spans="5:5" x14ac:dyDescent="0.3">
      <c r="E135" s="8"/>
    </row>
    <row r="136" spans="5:5" x14ac:dyDescent="0.3">
      <c r="E136" s="8"/>
    </row>
    <row r="137" spans="5:5" x14ac:dyDescent="0.3">
      <c r="E137" s="8"/>
    </row>
    <row r="138" spans="5:5" x14ac:dyDescent="0.3">
      <c r="E138" s="8"/>
    </row>
    <row r="139" spans="5:5" x14ac:dyDescent="0.3">
      <c r="E139" s="8"/>
    </row>
    <row r="140" spans="5:5" x14ac:dyDescent="0.3">
      <c r="E140" s="8"/>
    </row>
    <row r="141" spans="5:5" x14ac:dyDescent="0.3">
      <c r="E141" s="8"/>
    </row>
    <row r="142" spans="5:5" x14ac:dyDescent="0.3">
      <c r="E142" s="8"/>
    </row>
    <row r="143" spans="5:5" x14ac:dyDescent="0.3">
      <c r="E143" s="8"/>
    </row>
    <row r="144" spans="5:5" x14ac:dyDescent="0.3">
      <c r="E144" s="8"/>
    </row>
    <row r="145" spans="5:5" x14ac:dyDescent="0.3">
      <c r="E145" s="8"/>
    </row>
    <row r="146" spans="5:5" x14ac:dyDescent="0.3">
      <c r="E146" s="8"/>
    </row>
    <row r="147" spans="5:5" x14ac:dyDescent="0.3">
      <c r="E147" s="8"/>
    </row>
    <row r="148" spans="5:5" x14ac:dyDescent="0.3">
      <c r="E148" s="8"/>
    </row>
    <row r="149" spans="5:5" x14ac:dyDescent="0.3">
      <c r="E149" s="8"/>
    </row>
    <row r="150" spans="5:5" x14ac:dyDescent="0.3">
      <c r="E150" s="8"/>
    </row>
    <row r="151" spans="5:5" x14ac:dyDescent="0.3">
      <c r="E151" s="8"/>
    </row>
    <row r="152" spans="5:5" x14ac:dyDescent="0.3">
      <c r="E152" s="8"/>
    </row>
    <row r="153" spans="5:5" x14ac:dyDescent="0.3">
      <c r="E153" s="8"/>
    </row>
    <row r="154" spans="5:5" x14ac:dyDescent="0.3">
      <c r="E154" s="8"/>
    </row>
    <row r="155" spans="5:5" x14ac:dyDescent="0.3">
      <c r="E155" s="8"/>
    </row>
    <row r="156" spans="5:5" x14ac:dyDescent="0.3">
      <c r="E156" s="8"/>
    </row>
    <row r="157" spans="5:5" x14ac:dyDescent="0.3">
      <c r="E157" s="8"/>
    </row>
    <row r="158" spans="5:5" x14ac:dyDescent="0.3">
      <c r="E158" s="8"/>
    </row>
    <row r="159" spans="5:5" x14ac:dyDescent="0.3">
      <c r="E159" s="8"/>
    </row>
    <row r="160" spans="5:5" x14ac:dyDescent="0.3">
      <c r="E160" s="8"/>
    </row>
    <row r="161" spans="5:5" x14ac:dyDescent="0.3">
      <c r="E161" s="8"/>
    </row>
    <row r="162" spans="5:5" x14ac:dyDescent="0.3">
      <c r="E162" s="8"/>
    </row>
    <row r="163" spans="5:5" x14ac:dyDescent="0.3">
      <c r="E163" s="8"/>
    </row>
    <row r="164" spans="5:5" x14ac:dyDescent="0.3">
      <c r="E164" s="8"/>
    </row>
    <row r="165" spans="5:5" x14ac:dyDescent="0.3">
      <c r="E165" s="8"/>
    </row>
    <row r="166" spans="5:5" x14ac:dyDescent="0.3">
      <c r="E166" s="8"/>
    </row>
    <row r="167" spans="5:5" x14ac:dyDescent="0.3">
      <c r="E167" s="8"/>
    </row>
    <row r="168" spans="5:5" x14ac:dyDescent="0.3">
      <c r="E168" s="8"/>
    </row>
    <row r="169" spans="5:5" x14ac:dyDescent="0.3">
      <c r="E169" s="8"/>
    </row>
    <row r="170" spans="5:5" x14ac:dyDescent="0.3">
      <c r="E170" s="8"/>
    </row>
    <row r="171" spans="5:5" x14ac:dyDescent="0.3">
      <c r="E171" s="8"/>
    </row>
    <row r="172" spans="5:5" x14ac:dyDescent="0.3">
      <c r="E172" s="8"/>
    </row>
    <row r="173" spans="5:5" x14ac:dyDescent="0.3">
      <c r="E173" s="8"/>
    </row>
    <row r="174" spans="5:5" x14ac:dyDescent="0.3">
      <c r="E174" s="8"/>
    </row>
    <row r="175" spans="5:5" x14ac:dyDescent="0.3">
      <c r="E175" s="8"/>
    </row>
    <row r="176" spans="5:5" x14ac:dyDescent="0.3">
      <c r="E176" s="8"/>
    </row>
    <row r="177" spans="5:5" x14ac:dyDescent="0.3">
      <c r="E177" s="8"/>
    </row>
    <row r="178" spans="5:5" x14ac:dyDescent="0.3">
      <c r="E178" s="8"/>
    </row>
    <row r="179" spans="5:5" x14ac:dyDescent="0.3">
      <c r="E179" s="8"/>
    </row>
    <row r="180" spans="5:5" x14ac:dyDescent="0.3">
      <c r="E180" s="8"/>
    </row>
    <row r="181" spans="5:5" x14ac:dyDescent="0.3">
      <c r="E181" s="8"/>
    </row>
    <row r="182" spans="5:5" x14ac:dyDescent="0.3">
      <c r="E182" s="8"/>
    </row>
    <row r="183" spans="5:5" x14ac:dyDescent="0.3">
      <c r="E183" s="8"/>
    </row>
    <row r="184" spans="5:5" x14ac:dyDescent="0.3">
      <c r="E184" s="8"/>
    </row>
    <row r="185" spans="5:5" x14ac:dyDescent="0.3">
      <c r="E185" s="8"/>
    </row>
    <row r="186" spans="5:5" x14ac:dyDescent="0.3">
      <c r="E186" s="8"/>
    </row>
    <row r="187" spans="5:5" x14ac:dyDescent="0.3">
      <c r="E187" s="8"/>
    </row>
    <row r="188" spans="5:5" x14ac:dyDescent="0.3">
      <c r="E188" s="8"/>
    </row>
    <row r="189" spans="5:5" x14ac:dyDescent="0.3">
      <c r="E189" s="8"/>
    </row>
    <row r="190" spans="5:5" x14ac:dyDescent="0.3">
      <c r="E190" s="8"/>
    </row>
    <row r="191" spans="5:5" x14ac:dyDescent="0.3">
      <c r="E191" s="8"/>
    </row>
    <row r="192" spans="5:5" x14ac:dyDescent="0.3">
      <c r="E192" s="8"/>
    </row>
    <row r="193" spans="5:5" x14ac:dyDescent="0.3">
      <c r="E193" s="8"/>
    </row>
    <row r="194" spans="5:5" x14ac:dyDescent="0.3">
      <c r="E194" s="8"/>
    </row>
    <row r="195" spans="5:5" x14ac:dyDescent="0.3">
      <c r="E195" s="8"/>
    </row>
    <row r="196" spans="5:5" x14ac:dyDescent="0.3">
      <c r="E196" s="8"/>
    </row>
    <row r="197" spans="5:5" x14ac:dyDescent="0.3">
      <c r="E197" s="8"/>
    </row>
    <row r="198" spans="5:5" x14ac:dyDescent="0.3">
      <c r="E198" s="8"/>
    </row>
    <row r="199" spans="5:5" x14ac:dyDescent="0.3">
      <c r="E199" s="8"/>
    </row>
    <row r="200" spans="5:5" x14ac:dyDescent="0.3">
      <c r="E200" s="8"/>
    </row>
    <row r="201" spans="5:5" x14ac:dyDescent="0.3">
      <c r="E201" s="8"/>
    </row>
    <row r="202" spans="5:5" x14ac:dyDescent="0.3">
      <c r="E202" s="8"/>
    </row>
    <row r="203" spans="5:5" x14ac:dyDescent="0.3">
      <c r="E203" s="8"/>
    </row>
    <row r="204" spans="5:5" x14ac:dyDescent="0.3">
      <c r="E204" s="8"/>
    </row>
    <row r="205" spans="5:5" x14ac:dyDescent="0.3">
      <c r="E205" s="8"/>
    </row>
    <row r="206" spans="5:5" x14ac:dyDescent="0.3">
      <c r="E206" s="8"/>
    </row>
    <row r="207" spans="5:5" x14ac:dyDescent="0.3">
      <c r="E207" s="8"/>
    </row>
    <row r="208" spans="5:5" x14ac:dyDescent="0.3">
      <c r="E208" s="8"/>
    </row>
    <row r="209" spans="5:5" x14ac:dyDescent="0.3">
      <c r="E209" s="8"/>
    </row>
    <row r="210" spans="5:5" x14ac:dyDescent="0.3">
      <c r="E210" s="8"/>
    </row>
    <row r="211" spans="5:5" x14ac:dyDescent="0.3">
      <c r="E211" s="8"/>
    </row>
    <row r="212" spans="5:5" x14ac:dyDescent="0.3">
      <c r="E212" s="8"/>
    </row>
    <row r="213" spans="5:5" x14ac:dyDescent="0.3">
      <c r="E213" s="8"/>
    </row>
    <row r="214" spans="5:5" x14ac:dyDescent="0.3">
      <c r="E214" s="8"/>
    </row>
    <row r="215" spans="5:5" x14ac:dyDescent="0.3">
      <c r="E215" s="8"/>
    </row>
    <row r="216" spans="5:5" x14ac:dyDescent="0.3">
      <c r="E216" s="8"/>
    </row>
    <row r="217" spans="5:5" x14ac:dyDescent="0.3">
      <c r="E217" s="8"/>
    </row>
    <row r="218" spans="5:5" x14ac:dyDescent="0.3">
      <c r="E218" s="8"/>
    </row>
    <row r="219" spans="5:5" x14ac:dyDescent="0.3">
      <c r="E219" s="8"/>
    </row>
    <row r="220" spans="5:5" x14ac:dyDescent="0.3">
      <c r="E220" s="8"/>
    </row>
    <row r="221" spans="5:5" x14ac:dyDescent="0.3">
      <c r="E221" s="8"/>
    </row>
    <row r="222" spans="5:5" x14ac:dyDescent="0.3">
      <c r="E222" s="8"/>
    </row>
    <row r="223" spans="5:5" x14ac:dyDescent="0.3">
      <c r="E223" s="8"/>
    </row>
    <row r="224" spans="5:5" x14ac:dyDescent="0.3">
      <c r="E224" s="8"/>
    </row>
    <row r="225" spans="5:5" x14ac:dyDescent="0.3">
      <c r="E225" s="8"/>
    </row>
    <row r="226" spans="5:5" x14ac:dyDescent="0.3">
      <c r="E226" s="8"/>
    </row>
    <row r="227" spans="5:5" x14ac:dyDescent="0.3">
      <c r="E227" s="8"/>
    </row>
    <row r="228" spans="5:5" x14ac:dyDescent="0.3">
      <c r="E228" s="8"/>
    </row>
    <row r="229" spans="5:5" x14ac:dyDescent="0.3">
      <c r="E229" s="8"/>
    </row>
    <row r="230" spans="5:5" x14ac:dyDescent="0.3">
      <c r="E230" s="8"/>
    </row>
    <row r="231" spans="5:5" x14ac:dyDescent="0.3">
      <c r="E231" s="8"/>
    </row>
    <row r="232" spans="5:5" x14ac:dyDescent="0.3">
      <c r="E232" s="8"/>
    </row>
    <row r="233" spans="5:5" x14ac:dyDescent="0.3">
      <c r="E233" s="8"/>
    </row>
    <row r="234" spans="5:5" x14ac:dyDescent="0.3">
      <c r="E234" s="8"/>
    </row>
    <row r="235" spans="5:5" x14ac:dyDescent="0.3">
      <c r="E235" s="8"/>
    </row>
    <row r="236" spans="5:5" x14ac:dyDescent="0.3">
      <c r="E236" s="8"/>
    </row>
    <row r="237" spans="5:5" x14ac:dyDescent="0.3">
      <c r="E237" s="8"/>
    </row>
    <row r="238" spans="5:5" x14ac:dyDescent="0.3">
      <c r="E238" s="8"/>
    </row>
    <row r="239" spans="5:5" x14ac:dyDescent="0.3">
      <c r="E239" s="8"/>
    </row>
    <row r="240" spans="5:5" x14ac:dyDescent="0.3">
      <c r="E240" s="8"/>
    </row>
    <row r="241" spans="5:5" x14ac:dyDescent="0.3">
      <c r="E241" s="8"/>
    </row>
    <row r="242" spans="5:5" x14ac:dyDescent="0.3">
      <c r="E242" s="8"/>
    </row>
    <row r="243" spans="5:5" x14ac:dyDescent="0.3">
      <c r="E243" s="8"/>
    </row>
    <row r="244" spans="5:5" x14ac:dyDescent="0.3">
      <c r="E244" s="8"/>
    </row>
    <row r="245" spans="5:5" x14ac:dyDescent="0.3">
      <c r="E245" s="8"/>
    </row>
    <row r="246" spans="5:5" x14ac:dyDescent="0.3">
      <c r="E246" s="8"/>
    </row>
    <row r="247" spans="5:5" x14ac:dyDescent="0.3">
      <c r="E247" s="8"/>
    </row>
    <row r="248" spans="5:5" x14ac:dyDescent="0.3">
      <c r="E248" s="8"/>
    </row>
    <row r="249" spans="5:5" x14ac:dyDescent="0.3">
      <c r="E249" s="8"/>
    </row>
    <row r="250" spans="5:5" x14ac:dyDescent="0.3">
      <c r="E250" s="8"/>
    </row>
    <row r="251" spans="5:5" x14ac:dyDescent="0.3">
      <c r="E251" s="8"/>
    </row>
    <row r="252" spans="5:5" x14ac:dyDescent="0.3">
      <c r="E252" s="8"/>
    </row>
    <row r="253" spans="5:5" x14ac:dyDescent="0.3">
      <c r="E253" s="8"/>
    </row>
    <row r="254" spans="5:5" x14ac:dyDescent="0.3">
      <c r="E254" s="8"/>
    </row>
    <row r="255" spans="5:5" x14ac:dyDescent="0.3">
      <c r="E255" s="8"/>
    </row>
    <row r="256" spans="5:5" x14ac:dyDescent="0.3">
      <c r="E256" s="8"/>
    </row>
    <row r="257" spans="5:5" x14ac:dyDescent="0.3">
      <c r="E257" s="8"/>
    </row>
    <row r="258" spans="5:5" x14ac:dyDescent="0.3">
      <c r="E258" s="8"/>
    </row>
    <row r="259" spans="5:5" x14ac:dyDescent="0.3">
      <c r="E259" s="8"/>
    </row>
    <row r="260" spans="5:5" x14ac:dyDescent="0.3">
      <c r="E260" s="8"/>
    </row>
    <row r="261" spans="5:5" x14ac:dyDescent="0.3">
      <c r="E261" s="8"/>
    </row>
    <row r="262" spans="5:5" x14ac:dyDescent="0.3">
      <c r="E262" s="8"/>
    </row>
    <row r="263" spans="5:5" x14ac:dyDescent="0.3">
      <c r="E263" s="8"/>
    </row>
    <row r="264" spans="5:5" x14ac:dyDescent="0.3">
      <c r="E264" s="8"/>
    </row>
    <row r="265" spans="5:5" x14ac:dyDescent="0.3">
      <c r="E265" s="8"/>
    </row>
    <row r="266" spans="5:5" x14ac:dyDescent="0.3">
      <c r="E266" s="8"/>
    </row>
    <row r="267" spans="5:5" x14ac:dyDescent="0.3">
      <c r="E267" s="8"/>
    </row>
    <row r="268" spans="5:5" x14ac:dyDescent="0.3">
      <c r="E268" s="8"/>
    </row>
    <row r="269" spans="5:5" x14ac:dyDescent="0.3">
      <c r="E269" s="8"/>
    </row>
    <row r="270" spans="5:5" x14ac:dyDescent="0.3">
      <c r="E270" s="8"/>
    </row>
    <row r="271" spans="5:5" x14ac:dyDescent="0.3">
      <c r="E271" s="8"/>
    </row>
    <row r="272" spans="5:5" x14ac:dyDescent="0.3">
      <c r="E272" s="8"/>
    </row>
    <row r="273" spans="5:5" x14ac:dyDescent="0.3">
      <c r="E273" s="8"/>
    </row>
    <row r="274" spans="5:5" x14ac:dyDescent="0.3">
      <c r="E274" s="8"/>
    </row>
    <row r="275" spans="5:5" x14ac:dyDescent="0.3">
      <c r="E275" s="8"/>
    </row>
    <row r="276" spans="5:5" x14ac:dyDescent="0.3">
      <c r="E276" s="8"/>
    </row>
    <row r="277" spans="5:5" x14ac:dyDescent="0.3">
      <c r="E277" s="8"/>
    </row>
    <row r="278" spans="5:5" x14ac:dyDescent="0.3">
      <c r="E278" s="8"/>
    </row>
    <row r="279" spans="5:5" x14ac:dyDescent="0.3">
      <c r="E279" s="8"/>
    </row>
    <row r="280" spans="5:5" x14ac:dyDescent="0.3">
      <c r="E280" s="8"/>
    </row>
    <row r="281" spans="5:5" x14ac:dyDescent="0.3">
      <c r="E281" s="8"/>
    </row>
    <row r="282" spans="5:5" x14ac:dyDescent="0.3">
      <c r="E282" s="8"/>
    </row>
    <row r="283" spans="5:5" x14ac:dyDescent="0.3">
      <c r="E283" s="8"/>
    </row>
    <row r="284" spans="5:5" x14ac:dyDescent="0.3">
      <c r="E284" s="8"/>
    </row>
    <row r="285" spans="5:5" x14ac:dyDescent="0.3">
      <c r="E285" s="8"/>
    </row>
    <row r="286" spans="5:5" x14ac:dyDescent="0.3">
      <c r="E286" s="8"/>
    </row>
    <row r="287" spans="5:5" x14ac:dyDescent="0.3">
      <c r="E287" s="8"/>
    </row>
    <row r="288" spans="5:5" x14ac:dyDescent="0.3">
      <c r="E288" s="8"/>
    </row>
    <row r="289" spans="5:5" x14ac:dyDescent="0.3">
      <c r="E289" s="8"/>
    </row>
    <row r="290" spans="5:5" x14ac:dyDescent="0.3">
      <c r="E290" s="8"/>
    </row>
    <row r="291" spans="5:5" x14ac:dyDescent="0.3">
      <c r="E291" s="8"/>
    </row>
    <row r="292" spans="5:5" x14ac:dyDescent="0.3">
      <c r="E292" s="8"/>
    </row>
    <row r="293" spans="5:5" x14ac:dyDescent="0.3">
      <c r="E293" s="8"/>
    </row>
    <row r="294" spans="5:5" x14ac:dyDescent="0.3">
      <c r="E294" s="8"/>
    </row>
    <row r="295" spans="5:5" x14ac:dyDescent="0.3">
      <c r="E295" s="8"/>
    </row>
    <row r="296" spans="5:5" x14ac:dyDescent="0.3">
      <c r="E296" s="8"/>
    </row>
    <row r="297" spans="5:5" x14ac:dyDescent="0.3">
      <c r="E297" s="8"/>
    </row>
    <row r="298" spans="5:5" x14ac:dyDescent="0.3">
      <c r="E298" s="8"/>
    </row>
    <row r="299" spans="5:5" x14ac:dyDescent="0.3">
      <c r="E299" s="8"/>
    </row>
    <row r="300" spans="5:5" x14ac:dyDescent="0.3">
      <c r="E300" s="8"/>
    </row>
    <row r="301" spans="5:5" x14ac:dyDescent="0.3">
      <c r="E301" s="8"/>
    </row>
    <row r="302" spans="5:5" x14ac:dyDescent="0.3">
      <c r="E302" s="8"/>
    </row>
    <row r="303" spans="5:5" x14ac:dyDescent="0.3">
      <c r="E303" s="8"/>
    </row>
    <row r="304" spans="5:5" x14ac:dyDescent="0.3">
      <c r="E304" s="8"/>
    </row>
    <row r="305" spans="5:5" x14ac:dyDescent="0.3">
      <c r="E305" s="8"/>
    </row>
    <row r="306" spans="5:5" x14ac:dyDescent="0.3">
      <c r="E306" s="8"/>
    </row>
    <row r="307" spans="5:5" x14ac:dyDescent="0.3">
      <c r="E307" s="8"/>
    </row>
    <row r="308" spans="5:5" x14ac:dyDescent="0.3">
      <c r="E308" s="8"/>
    </row>
    <row r="309" spans="5:5" x14ac:dyDescent="0.3">
      <c r="E309" s="8"/>
    </row>
    <row r="310" spans="5:5" x14ac:dyDescent="0.3">
      <c r="E310" s="8"/>
    </row>
    <row r="311" spans="5:5" x14ac:dyDescent="0.3">
      <c r="E311" s="8"/>
    </row>
    <row r="312" spans="5:5" x14ac:dyDescent="0.3">
      <c r="E312" s="8"/>
    </row>
    <row r="313" spans="5:5" x14ac:dyDescent="0.3">
      <c r="E313" s="8"/>
    </row>
    <row r="314" spans="5:5" x14ac:dyDescent="0.3">
      <c r="E314" s="8"/>
    </row>
    <row r="315" spans="5:5" x14ac:dyDescent="0.3">
      <c r="E315" s="8"/>
    </row>
    <row r="316" spans="5:5" x14ac:dyDescent="0.3">
      <c r="E316" s="8"/>
    </row>
    <row r="317" spans="5:5" x14ac:dyDescent="0.3">
      <c r="E317" s="8"/>
    </row>
    <row r="318" spans="5:5" x14ac:dyDescent="0.3">
      <c r="E318" s="8"/>
    </row>
    <row r="319" spans="5:5" x14ac:dyDescent="0.3">
      <c r="E319" s="8"/>
    </row>
    <row r="320" spans="5:5" x14ac:dyDescent="0.3">
      <c r="E320" s="8"/>
    </row>
    <row r="321" spans="5:5" x14ac:dyDescent="0.3">
      <c r="E321" s="8"/>
    </row>
    <row r="322" spans="5:5" x14ac:dyDescent="0.3">
      <c r="E322" s="8"/>
    </row>
    <row r="323" spans="5:5" x14ac:dyDescent="0.3">
      <c r="E323" s="8"/>
    </row>
    <row r="324" spans="5:5" x14ac:dyDescent="0.3">
      <c r="E324" s="8"/>
    </row>
    <row r="325" spans="5:5" x14ac:dyDescent="0.3">
      <c r="E325" s="8"/>
    </row>
    <row r="326" spans="5:5" x14ac:dyDescent="0.3">
      <c r="E326" s="8"/>
    </row>
    <row r="327" spans="5:5" x14ac:dyDescent="0.3">
      <c r="E327" s="8"/>
    </row>
    <row r="328" spans="5:5" x14ac:dyDescent="0.3">
      <c r="E328" s="8"/>
    </row>
    <row r="329" spans="5:5" x14ac:dyDescent="0.3">
      <c r="E329" s="8"/>
    </row>
    <row r="330" spans="5:5" x14ac:dyDescent="0.3">
      <c r="E330" s="8"/>
    </row>
    <row r="331" spans="5:5" x14ac:dyDescent="0.3">
      <c r="E331" s="8"/>
    </row>
    <row r="332" spans="5:5" x14ac:dyDescent="0.3">
      <c r="E332" s="8"/>
    </row>
    <row r="333" spans="5:5" x14ac:dyDescent="0.3">
      <c r="E333" s="8"/>
    </row>
    <row r="334" spans="5:5" x14ac:dyDescent="0.3">
      <c r="E334" s="8"/>
    </row>
    <row r="335" spans="5:5" x14ac:dyDescent="0.3">
      <c r="E335" s="8"/>
    </row>
    <row r="336" spans="5:5" x14ac:dyDescent="0.3">
      <c r="E336" s="8"/>
    </row>
    <row r="337" spans="5:5" x14ac:dyDescent="0.3">
      <c r="E337" s="8"/>
    </row>
    <row r="338" spans="5:5" x14ac:dyDescent="0.3">
      <c r="E338" s="8"/>
    </row>
    <row r="339" spans="5:5" x14ac:dyDescent="0.3">
      <c r="E339" s="8"/>
    </row>
    <row r="340" spans="5:5" x14ac:dyDescent="0.3">
      <c r="E340" s="8"/>
    </row>
    <row r="341" spans="5:5" x14ac:dyDescent="0.3">
      <c r="E341" s="8"/>
    </row>
    <row r="342" spans="5:5" x14ac:dyDescent="0.3">
      <c r="E342" s="8"/>
    </row>
    <row r="343" spans="5:5" x14ac:dyDescent="0.3">
      <c r="E343" s="8"/>
    </row>
    <row r="344" spans="5:5" x14ac:dyDescent="0.3">
      <c r="E344" s="8"/>
    </row>
    <row r="345" spans="5:5" x14ac:dyDescent="0.3">
      <c r="E345" s="8"/>
    </row>
    <row r="346" spans="5:5" x14ac:dyDescent="0.3">
      <c r="E346" s="8"/>
    </row>
    <row r="347" spans="5:5" x14ac:dyDescent="0.3">
      <c r="E347" s="8"/>
    </row>
    <row r="348" spans="5:5" x14ac:dyDescent="0.3">
      <c r="E348" s="8"/>
    </row>
    <row r="349" spans="5:5" x14ac:dyDescent="0.3">
      <c r="E349" s="8"/>
    </row>
    <row r="350" spans="5:5" x14ac:dyDescent="0.3">
      <c r="E350" s="8"/>
    </row>
    <row r="351" spans="5:5" x14ac:dyDescent="0.3">
      <c r="E351" s="8"/>
    </row>
    <row r="352" spans="5:5" x14ac:dyDescent="0.3">
      <c r="E352" s="8"/>
    </row>
    <row r="353" spans="5:5" x14ac:dyDescent="0.3">
      <c r="E353" s="8"/>
    </row>
    <row r="354" spans="5:5" x14ac:dyDescent="0.3">
      <c r="E354" s="8"/>
    </row>
    <row r="355" spans="5:5" x14ac:dyDescent="0.3">
      <c r="E355" s="8"/>
    </row>
    <row r="356" spans="5:5" x14ac:dyDescent="0.3">
      <c r="E356" s="8"/>
    </row>
    <row r="357" spans="5:5" x14ac:dyDescent="0.3">
      <c r="E357" s="8"/>
    </row>
    <row r="358" spans="5:5" x14ac:dyDescent="0.3">
      <c r="E358" s="8"/>
    </row>
    <row r="359" spans="5:5" x14ac:dyDescent="0.3">
      <c r="E359" s="8"/>
    </row>
    <row r="360" spans="5:5" x14ac:dyDescent="0.3">
      <c r="E360" s="8"/>
    </row>
    <row r="361" spans="5:5" x14ac:dyDescent="0.3">
      <c r="E361" s="8"/>
    </row>
    <row r="362" spans="5:5" x14ac:dyDescent="0.3">
      <c r="E362" s="8"/>
    </row>
    <row r="363" spans="5:5" x14ac:dyDescent="0.3">
      <c r="E363" s="8"/>
    </row>
    <row r="364" spans="5:5" x14ac:dyDescent="0.3">
      <c r="E364" s="8"/>
    </row>
    <row r="365" spans="5:5" x14ac:dyDescent="0.3">
      <c r="E365" s="8"/>
    </row>
    <row r="366" spans="5:5" x14ac:dyDescent="0.3">
      <c r="E366" s="8"/>
    </row>
    <row r="367" spans="5:5" x14ac:dyDescent="0.3">
      <c r="E367" s="8"/>
    </row>
    <row r="368" spans="5:5" x14ac:dyDescent="0.3">
      <c r="E368" s="8"/>
    </row>
    <row r="369" spans="5:5" x14ac:dyDescent="0.3">
      <c r="E369" s="8"/>
    </row>
    <row r="370" spans="5:5" x14ac:dyDescent="0.3">
      <c r="E370" s="8"/>
    </row>
    <row r="371" spans="5:5" x14ac:dyDescent="0.3">
      <c r="E371" s="8"/>
    </row>
    <row r="372" spans="5:5" x14ac:dyDescent="0.3">
      <c r="E372" s="8"/>
    </row>
    <row r="373" spans="5:5" x14ac:dyDescent="0.3">
      <c r="E373" s="8"/>
    </row>
    <row r="374" spans="5:5" x14ac:dyDescent="0.3">
      <c r="E374" s="8"/>
    </row>
    <row r="375" spans="5:5" x14ac:dyDescent="0.3">
      <c r="E375" s="8"/>
    </row>
    <row r="376" spans="5:5" x14ac:dyDescent="0.3">
      <c r="E376" s="8"/>
    </row>
    <row r="377" spans="5:5" x14ac:dyDescent="0.3">
      <c r="E377" s="8"/>
    </row>
    <row r="378" spans="5:5" x14ac:dyDescent="0.3">
      <c r="E378" s="8"/>
    </row>
    <row r="379" spans="5:5" x14ac:dyDescent="0.3">
      <c r="E379" s="8"/>
    </row>
    <row r="380" spans="5:5" x14ac:dyDescent="0.3">
      <c r="E380" s="8"/>
    </row>
    <row r="381" spans="5:5" x14ac:dyDescent="0.3">
      <c r="E381" s="8"/>
    </row>
    <row r="382" spans="5:5" x14ac:dyDescent="0.3">
      <c r="E382" s="8"/>
    </row>
    <row r="383" spans="5:5" x14ac:dyDescent="0.3">
      <c r="E383" s="8"/>
    </row>
    <row r="384" spans="5:5" x14ac:dyDescent="0.3">
      <c r="E384" s="8"/>
    </row>
    <row r="385" spans="5:5" x14ac:dyDescent="0.3">
      <c r="E385" s="8"/>
    </row>
    <row r="386" spans="5:5" x14ac:dyDescent="0.3">
      <c r="E386" s="8"/>
    </row>
    <row r="387" spans="5:5" x14ac:dyDescent="0.3">
      <c r="E387" s="8"/>
    </row>
    <row r="388" spans="5:5" x14ac:dyDescent="0.3">
      <c r="E388" s="8"/>
    </row>
    <row r="389" spans="5:5" x14ac:dyDescent="0.3">
      <c r="E389" s="8"/>
    </row>
    <row r="390" spans="5:5" x14ac:dyDescent="0.3">
      <c r="E390" s="8"/>
    </row>
    <row r="391" spans="5:5" x14ac:dyDescent="0.3">
      <c r="E391" s="8"/>
    </row>
    <row r="392" spans="5:5" x14ac:dyDescent="0.3">
      <c r="E392" s="8"/>
    </row>
    <row r="393" spans="5:5" x14ac:dyDescent="0.3">
      <c r="E393" s="8"/>
    </row>
    <row r="394" spans="5:5" x14ac:dyDescent="0.3">
      <c r="E394" s="8"/>
    </row>
    <row r="395" spans="5:5" x14ac:dyDescent="0.3">
      <c r="E395" s="8"/>
    </row>
    <row r="396" spans="5:5" x14ac:dyDescent="0.3">
      <c r="E396" s="8"/>
    </row>
    <row r="397" spans="5:5" x14ac:dyDescent="0.3">
      <c r="E397" s="8"/>
    </row>
    <row r="398" spans="5:5" x14ac:dyDescent="0.3">
      <c r="E398" s="8"/>
    </row>
    <row r="399" spans="5:5" x14ac:dyDescent="0.3">
      <c r="E399" s="8"/>
    </row>
    <row r="400" spans="5:5" x14ac:dyDescent="0.3">
      <c r="E400" s="8"/>
    </row>
    <row r="401" spans="5:5" x14ac:dyDescent="0.3">
      <c r="E401" s="8"/>
    </row>
    <row r="402" spans="5:5" x14ac:dyDescent="0.3">
      <c r="E402" s="8"/>
    </row>
    <row r="403" spans="5:5" x14ac:dyDescent="0.3">
      <c r="E403" s="8"/>
    </row>
    <row r="404" spans="5:5" x14ac:dyDescent="0.3">
      <c r="E404" s="8"/>
    </row>
    <row r="405" spans="5:5" x14ac:dyDescent="0.3">
      <c r="E405" s="8"/>
    </row>
    <row r="406" spans="5:5" x14ac:dyDescent="0.3">
      <c r="E406" s="8"/>
    </row>
    <row r="407" spans="5:5" x14ac:dyDescent="0.3">
      <c r="E407" s="8"/>
    </row>
    <row r="408" spans="5:5" x14ac:dyDescent="0.3">
      <c r="E408" s="8"/>
    </row>
    <row r="409" spans="5:5" x14ac:dyDescent="0.3">
      <c r="E409" s="8"/>
    </row>
    <row r="410" spans="5:5" x14ac:dyDescent="0.3">
      <c r="E410" s="8"/>
    </row>
    <row r="411" spans="5:5" x14ac:dyDescent="0.3">
      <c r="E411" s="8"/>
    </row>
    <row r="412" spans="5:5" x14ac:dyDescent="0.3">
      <c r="E412" s="8"/>
    </row>
    <row r="413" spans="5:5" x14ac:dyDescent="0.3">
      <c r="E413" s="8"/>
    </row>
    <row r="414" spans="5:5" x14ac:dyDescent="0.3">
      <c r="E414" s="8"/>
    </row>
    <row r="415" spans="5:5" x14ac:dyDescent="0.3">
      <c r="E415" s="8"/>
    </row>
    <row r="416" spans="5:5" x14ac:dyDescent="0.3">
      <c r="E416" s="8"/>
    </row>
    <row r="417" spans="5:5" x14ac:dyDescent="0.3">
      <c r="E417" s="8"/>
    </row>
    <row r="418" spans="5:5" x14ac:dyDescent="0.3">
      <c r="E418" s="8"/>
    </row>
    <row r="419" spans="5:5" x14ac:dyDescent="0.3">
      <c r="E419" s="8"/>
    </row>
    <row r="420" spans="5:5" x14ac:dyDescent="0.3">
      <c r="E420" s="8"/>
    </row>
    <row r="421" spans="5:5" x14ac:dyDescent="0.3">
      <c r="E421" s="8"/>
    </row>
    <row r="422" spans="5:5" x14ac:dyDescent="0.3">
      <c r="E422" s="8"/>
    </row>
    <row r="423" spans="5:5" x14ac:dyDescent="0.3">
      <c r="E423" s="8"/>
    </row>
    <row r="424" spans="5:5" x14ac:dyDescent="0.3">
      <c r="E424" s="8"/>
    </row>
    <row r="425" spans="5:5" x14ac:dyDescent="0.3">
      <c r="E425" s="8"/>
    </row>
    <row r="426" spans="5:5" x14ac:dyDescent="0.3">
      <c r="E426" s="8"/>
    </row>
    <row r="427" spans="5:5" x14ac:dyDescent="0.3">
      <c r="E427" s="8"/>
    </row>
    <row r="428" spans="5:5" x14ac:dyDescent="0.3">
      <c r="E428" s="8"/>
    </row>
    <row r="429" spans="5:5" x14ac:dyDescent="0.3">
      <c r="E429" s="8"/>
    </row>
    <row r="430" spans="5:5" x14ac:dyDescent="0.3">
      <c r="E430" s="8"/>
    </row>
    <row r="431" spans="5:5" x14ac:dyDescent="0.3">
      <c r="E431" s="8"/>
    </row>
    <row r="432" spans="5:5" x14ac:dyDescent="0.3">
      <c r="E432" s="8"/>
    </row>
    <row r="433" spans="5:5" x14ac:dyDescent="0.3">
      <c r="E433" s="8"/>
    </row>
    <row r="434" spans="5:5" x14ac:dyDescent="0.3">
      <c r="E434" s="8"/>
    </row>
    <row r="435" spans="5:5" x14ac:dyDescent="0.3">
      <c r="E435" s="8"/>
    </row>
    <row r="436" spans="5:5" x14ac:dyDescent="0.3">
      <c r="E436" s="8"/>
    </row>
    <row r="437" spans="5:5" x14ac:dyDescent="0.3">
      <c r="E437" s="8"/>
    </row>
    <row r="438" spans="5:5" x14ac:dyDescent="0.3">
      <c r="E438" s="8"/>
    </row>
    <row r="439" spans="5:5" x14ac:dyDescent="0.3">
      <c r="E439" s="8"/>
    </row>
    <row r="440" spans="5:5" x14ac:dyDescent="0.3">
      <c r="E440" s="8"/>
    </row>
    <row r="441" spans="5:5" x14ac:dyDescent="0.3">
      <c r="E441" s="8"/>
    </row>
    <row r="442" spans="5:5" x14ac:dyDescent="0.3">
      <c r="E442" s="8"/>
    </row>
    <row r="443" spans="5:5" x14ac:dyDescent="0.3">
      <c r="E443" s="8"/>
    </row>
    <row r="444" spans="5:5" x14ac:dyDescent="0.3">
      <c r="E444" s="8"/>
    </row>
    <row r="445" spans="5:5" x14ac:dyDescent="0.3">
      <c r="E445" s="8"/>
    </row>
    <row r="446" spans="5:5" x14ac:dyDescent="0.3">
      <c r="E446" s="8"/>
    </row>
    <row r="447" spans="5:5" x14ac:dyDescent="0.3">
      <c r="E447" s="8"/>
    </row>
    <row r="448" spans="5:5" x14ac:dyDescent="0.3">
      <c r="E448" s="8"/>
    </row>
    <row r="449" spans="5:5" x14ac:dyDescent="0.3">
      <c r="E449" s="8"/>
    </row>
    <row r="450" spans="5:5" x14ac:dyDescent="0.3">
      <c r="E450" s="8"/>
    </row>
    <row r="451" spans="5:5" x14ac:dyDescent="0.3">
      <c r="E451" s="8"/>
    </row>
    <row r="452" spans="5:5" x14ac:dyDescent="0.3">
      <c r="E452" s="8"/>
    </row>
    <row r="453" spans="5:5" x14ac:dyDescent="0.3">
      <c r="E453" s="8"/>
    </row>
    <row r="454" spans="5:5" x14ac:dyDescent="0.3">
      <c r="E454" s="8"/>
    </row>
    <row r="455" spans="5:5" x14ac:dyDescent="0.3">
      <c r="E455" s="8"/>
    </row>
    <row r="456" spans="5:5" x14ac:dyDescent="0.3">
      <c r="E456" s="8"/>
    </row>
    <row r="457" spans="5:5" x14ac:dyDescent="0.3">
      <c r="E457" s="8"/>
    </row>
    <row r="458" spans="5:5" x14ac:dyDescent="0.3">
      <c r="E458" s="8"/>
    </row>
    <row r="459" spans="5:5" x14ac:dyDescent="0.3">
      <c r="E459" s="8"/>
    </row>
    <row r="460" spans="5:5" x14ac:dyDescent="0.3">
      <c r="E460" s="8"/>
    </row>
    <row r="461" spans="5:5" x14ac:dyDescent="0.3">
      <c r="E461" s="8"/>
    </row>
    <row r="462" spans="5:5" x14ac:dyDescent="0.3">
      <c r="E462" s="8"/>
    </row>
    <row r="463" spans="5:5" x14ac:dyDescent="0.3">
      <c r="E463" s="8"/>
    </row>
    <row r="464" spans="5:5" x14ac:dyDescent="0.3">
      <c r="E464" s="8"/>
    </row>
    <row r="465" spans="5:5" x14ac:dyDescent="0.3">
      <c r="E465" s="8"/>
    </row>
    <row r="466" spans="5:5" x14ac:dyDescent="0.3">
      <c r="E466" s="8"/>
    </row>
    <row r="467" spans="5:5" x14ac:dyDescent="0.3">
      <c r="E467" s="8"/>
    </row>
    <row r="468" spans="5:5" x14ac:dyDescent="0.3">
      <c r="E468" s="8"/>
    </row>
    <row r="469" spans="5:5" x14ac:dyDescent="0.3">
      <c r="E469" s="8"/>
    </row>
    <row r="470" spans="5:5" x14ac:dyDescent="0.3">
      <c r="E470" s="8"/>
    </row>
    <row r="471" spans="5:5" x14ac:dyDescent="0.3">
      <c r="E471" s="8"/>
    </row>
    <row r="472" spans="5:5" x14ac:dyDescent="0.3">
      <c r="E472" s="8"/>
    </row>
    <row r="473" spans="5:5" x14ac:dyDescent="0.3">
      <c r="E473" s="8"/>
    </row>
    <row r="474" spans="5:5" x14ac:dyDescent="0.3">
      <c r="E474" s="8"/>
    </row>
    <row r="475" spans="5:5" x14ac:dyDescent="0.3">
      <c r="E475" s="8"/>
    </row>
    <row r="476" spans="5:5" x14ac:dyDescent="0.3">
      <c r="E476" s="8"/>
    </row>
    <row r="477" spans="5:5" x14ac:dyDescent="0.3">
      <c r="E477" s="8"/>
    </row>
    <row r="478" spans="5:5" x14ac:dyDescent="0.3">
      <c r="E478" s="8"/>
    </row>
    <row r="479" spans="5:5" x14ac:dyDescent="0.3">
      <c r="E479" s="8"/>
    </row>
    <row r="480" spans="5:5" x14ac:dyDescent="0.3">
      <c r="E480" s="8"/>
    </row>
    <row r="481" spans="5:5" x14ac:dyDescent="0.3">
      <c r="E481" s="8"/>
    </row>
    <row r="482" spans="5:5" x14ac:dyDescent="0.3">
      <c r="E482" s="8"/>
    </row>
    <row r="483" spans="5:5" x14ac:dyDescent="0.3">
      <c r="E483" s="8"/>
    </row>
    <row r="484" spans="5:5" x14ac:dyDescent="0.3">
      <c r="E484" s="8"/>
    </row>
    <row r="485" spans="5:5" x14ac:dyDescent="0.3">
      <c r="E485" s="8"/>
    </row>
    <row r="486" spans="5:5" x14ac:dyDescent="0.3">
      <c r="E486" s="8"/>
    </row>
    <row r="487" spans="5:5" x14ac:dyDescent="0.3">
      <c r="E487" s="8"/>
    </row>
    <row r="488" spans="5:5" x14ac:dyDescent="0.3">
      <c r="E488" s="8"/>
    </row>
    <row r="489" spans="5:5" x14ac:dyDescent="0.3">
      <c r="E489" s="8"/>
    </row>
    <row r="490" spans="5:5" x14ac:dyDescent="0.3">
      <c r="E490" s="8"/>
    </row>
    <row r="491" spans="5:5" x14ac:dyDescent="0.3">
      <c r="E491" s="8"/>
    </row>
    <row r="492" spans="5:5" x14ac:dyDescent="0.3">
      <c r="E492" s="8"/>
    </row>
    <row r="493" spans="5:5" x14ac:dyDescent="0.3">
      <c r="E493" s="8"/>
    </row>
    <row r="494" spans="5:5" x14ac:dyDescent="0.3">
      <c r="E494" s="8"/>
    </row>
    <row r="495" spans="5:5" x14ac:dyDescent="0.3">
      <c r="E495" s="8"/>
    </row>
    <row r="496" spans="5:5" x14ac:dyDescent="0.3">
      <c r="E496" s="8"/>
    </row>
    <row r="497" spans="5:5" x14ac:dyDescent="0.3">
      <c r="E497" s="8"/>
    </row>
    <row r="498" spans="5:5" x14ac:dyDescent="0.3">
      <c r="E498" s="8"/>
    </row>
    <row r="499" spans="5:5" x14ac:dyDescent="0.3">
      <c r="E499" s="8"/>
    </row>
    <row r="500" spans="5:5" x14ac:dyDescent="0.3">
      <c r="E500" s="8"/>
    </row>
    <row r="501" spans="5:5" x14ac:dyDescent="0.3">
      <c r="E501" s="8"/>
    </row>
    <row r="502" spans="5:5" x14ac:dyDescent="0.3">
      <c r="E502" s="8"/>
    </row>
    <row r="503" spans="5:5" x14ac:dyDescent="0.3">
      <c r="E503" s="8"/>
    </row>
    <row r="504" spans="5:5" x14ac:dyDescent="0.3">
      <c r="E504" s="8"/>
    </row>
    <row r="505" spans="5:5" x14ac:dyDescent="0.3">
      <c r="E505" s="8"/>
    </row>
    <row r="506" spans="5:5" x14ac:dyDescent="0.3">
      <c r="E506" s="8"/>
    </row>
    <row r="507" spans="5:5" x14ac:dyDescent="0.3">
      <c r="E507" s="8"/>
    </row>
    <row r="508" spans="5:5" x14ac:dyDescent="0.3">
      <c r="E508" s="8"/>
    </row>
    <row r="509" spans="5:5" x14ac:dyDescent="0.3">
      <c r="E509" s="8"/>
    </row>
    <row r="510" spans="5:5" x14ac:dyDescent="0.3">
      <c r="E510" s="8"/>
    </row>
    <row r="511" spans="5:5" x14ac:dyDescent="0.3">
      <c r="E511" s="8"/>
    </row>
    <row r="512" spans="5:5" x14ac:dyDescent="0.3">
      <c r="E512" s="8"/>
    </row>
    <row r="513" spans="5:5" x14ac:dyDescent="0.3">
      <c r="E513" s="8"/>
    </row>
    <row r="514" spans="5:5" x14ac:dyDescent="0.3">
      <c r="E514" s="8"/>
    </row>
    <row r="515" spans="5:5" x14ac:dyDescent="0.3">
      <c r="E515" s="8"/>
    </row>
    <row r="516" spans="5:5" x14ac:dyDescent="0.3">
      <c r="E516" s="8"/>
    </row>
    <row r="517" spans="5:5" x14ac:dyDescent="0.3">
      <c r="E517" s="8"/>
    </row>
    <row r="518" spans="5:5" x14ac:dyDescent="0.3">
      <c r="E518" s="8"/>
    </row>
    <row r="519" spans="5:5" x14ac:dyDescent="0.3">
      <c r="E519" s="8"/>
    </row>
    <row r="520" spans="5:5" x14ac:dyDescent="0.3">
      <c r="E520" s="8"/>
    </row>
    <row r="521" spans="5:5" x14ac:dyDescent="0.3">
      <c r="E521" s="8"/>
    </row>
    <row r="522" spans="5:5" x14ac:dyDescent="0.3">
      <c r="E522" s="8"/>
    </row>
    <row r="523" spans="5:5" x14ac:dyDescent="0.3">
      <c r="E523" s="8"/>
    </row>
    <row r="524" spans="5:5" x14ac:dyDescent="0.3">
      <c r="E524" s="8"/>
    </row>
    <row r="525" spans="5:5" x14ac:dyDescent="0.3">
      <c r="E525" s="8"/>
    </row>
    <row r="526" spans="5:5" x14ac:dyDescent="0.3">
      <c r="E526" s="8"/>
    </row>
    <row r="527" spans="5:5" x14ac:dyDescent="0.3">
      <c r="E527" s="8"/>
    </row>
    <row r="528" spans="5:5" x14ac:dyDescent="0.3">
      <c r="E528" s="8"/>
    </row>
    <row r="529" spans="5:5" x14ac:dyDescent="0.3">
      <c r="E529" s="8"/>
    </row>
    <row r="530" spans="5:5" x14ac:dyDescent="0.3">
      <c r="E530" s="8"/>
    </row>
    <row r="531" spans="5:5" x14ac:dyDescent="0.3">
      <c r="E531" s="8"/>
    </row>
    <row r="532" spans="5:5" x14ac:dyDescent="0.3">
      <c r="E532" s="8"/>
    </row>
    <row r="533" spans="5:5" x14ac:dyDescent="0.3">
      <c r="E533" s="8"/>
    </row>
    <row r="534" spans="5:5" x14ac:dyDescent="0.3">
      <c r="E534" s="8"/>
    </row>
    <row r="535" spans="5:5" x14ac:dyDescent="0.3">
      <c r="E535" s="8"/>
    </row>
    <row r="536" spans="5:5" x14ac:dyDescent="0.3">
      <c r="E536" s="8"/>
    </row>
    <row r="537" spans="5:5" x14ac:dyDescent="0.3">
      <c r="E537" s="8"/>
    </row>
    <row r="538" spans="5:5" x14ac:dyDescent="0.3">
      <c r="E538" s="8"/>
    </row>
    <row r="539" spans="5:5" x14ac:dyDescent="0.3">
      <c r="E539" s="8"/>
    </row>
    <row r="540" spans="5:5" x14ac:dyDescent="0.3">
      <c r="E540" s="8"/>
    </row>
    <row r="541" spans="5:5" x14ac:dyDescent="0.3">
      <c r="E541" s="8"/>
    </row>
    <row r="542" spans="5:5" x14ac:dyDescent="0.3">
      <c r="E542" s="8"/>
    </row>
    <row r="543" spans="5:5" x14ac:dyDescent="0.3">
      <c r="E543" s="8"/>
    </row>
    <row r="544" spans="5:5" x14ac:dyDescent="0.3">
      <c r="E544" s="8"/>
    </row>
    <row r="545" spans="5:5" x14ac:dyDescent="0.3">
      <c r="E545" s="8"/>
    </row>
    <row r="546" spans="5:5" x14ac:dyDescent="0.3">
      <c r="E546" s="8"/>
    </row>
    <row r="547" spans="5:5" x14ac:dyDescent="0.3">
      <c r="E547" s="8"/>
    </row>
    <row r="548" spans="5:5" x14ac:dyDescent="0.3">
      <c r="E548" s="8"/>
    </row>
    <row r="549" spans="5:5" x14ac:dyDescent="0.3">
      <c r="E549" s="8"/>
    </row>
    <row r="550" spans="5:5" x14ac:dyDescent="0.3">
      <c r="E550" s="8"/>
    </row>
    <row r="551" spans="5:5" x14ac:dyDescent="0.3">
      <c r="E551" s="8"/>
    </row>
    <row r="552" spans="5:5" x14ac:dyDescent="0.3">
      <c r="E552" s="8"/>
    </row>
    <row r="553" spans="5:5" x14ac:dyDescent="0.3">
      <c r="E553" s="8"/>
    </row>
    <row r="554" spans="5:5" x14ac:dyDescent="0.3">
      <c r="E554" s="8"/>
    </row>
    <row r="555" spans="5:5" x14ac:dyDescent="0.3">
      <c r="E555" s="8"/>
    </row>
    <row r="556" spans="5:5" x14ac:dyDescent="0.3">
      <c r="E556" s="8"/>
    </row>
    <row r="557" spans="5:5" x14ac:dyDescent="0.3">
      <c r="E557" s="8"/>
    </row>
    <row r="558" spans="5:5" x14ac:dyDescent="0.3">
      <c r="E558" s="8"/>
    </row>
    <row r="559" spans="5:5" x14ac:dyDescent="0.3">
      <c r="E559" s="8"/>
    </row>
    <row r="560" spans="5:5" x14ac:dyDescent="0.3">
      <c r="E560" s="8"/>
    </row>
    <row r="561" spans="5:5" x14ac:dyDescent="0.3">
      <c r="E561" s="8"/>
    </row>
    <row r="562" spans="5:5" x14ac:dyDescent="0.3">
      <c r="E562" s="8"/>
    </row>
    <row r="563" spans="5:5" x14ac:dyDescent="0.3">
      <c r="E563" s="8"/>
    </row>
    <row r="564" spans="5:5" x14ac:dyDescent="0.3">
      <c r="E564" s="8"/>
    </row>
    <row r="565" spans="5:5" x14ac:dyDescent="0.3">
      <c r="E565" s="8"/>
    </row>
    <row r="566" spans="5:5" x14ac:dyDescent="0.3">
      <c r="E566" s="8"/>
    </row>
    <row r="567" spans="5:5" x14ac:dyDescent="0.3">
      <c r="E567" s="8"/>
    </row>
    <row r="568" spans="5:5" x14ac:dyDescent="0.3">
      <c r="E568" s="8"/>
    </row>
    <row r="569" spans="5:5" x14ac:dyDescent="0.3">
      <c r="E569" s="8"/>
    </row>
    <row r="570" spans="5:5" x14ac:dyDescent="0.3">
      <c r="E570" s="8"/>
    </row>
    <row r="571" spans="5:5" x14ac:dyDescent="0.3">
      <c r="E571" s="8"/>
    </row>
    <row r="572" spans="5:5" x14ac:dyDescent="0.3">
      <c r="E572" s="8"/>
    </row>
    <row r="573" spans="5:5" x14ac:dyDescent="0.3">
      <c r="E573" s="8"/>
    </row>
    <row r="574" spans="5:5" x14ac:dyDescent="0.3">
      <c r="E574" s="8"/>
    </row>
    <row r="575" spans="5:5" x14ac:dyDescent="0.3">
      <c r="E575" s="8"/>
    </row>
    <row r="576" spans="5:5" x14ac:dyDescent="0.3">
      <c r="E576" s="8"/>
    </row>
    <row r="577" spans="5:5" x14ac:dyDescent="0.3">
      <c r="E577" s="8"/>
    </row>
    <row r="578" spans="5:5" x14ac:dyDescent="0.3">
      <c r="E578" s="8"/>
    </row>
    <row r="579" spans="5:5" x14ac:dyDescent="0.3">
      <c r="E579" s="8"/>
    </row>
    <row r="580" spans="5:5" x14ac:dyDescent="0.3">
      <c r="E580" s="8"/>
    </row>
    <row r="581" spans="5:5" x14ac:dyDescent="0.3">
      <c r="E581" s="8"/>
    </row>
    <row r="582" spans="5:5" x14ac:dyDescent="0.3">
      <c r="E582" s="8"/>
    </row>
    <row r="583" spans="5:5" x14ac:dyDescent="0.3">
      <c r="E583" s="8"/>
    </row>
    <row r="584" spans="5:5" x14ac:dyDescent="0.3">
      <c r="E584" s="8"/>
    </row>
    <row r="585" spans="5:5" x14ac:dyDescent="0.3">
      <c r="E585" s="8"/>
    </row>
    <row r="586" spans="5:5" x14ac:dyDescent="0.3">
      <c r="E586" s="8"/>
    </row>
    <row r="587" spans="5:5" x14ac:dyDescent="0.3">
      <c r="E587" s="8"/>
    </row>
    <row r="588" spans="5:5" x14ac:dyDescent="0.3">
      <c r="E588" s="8"/>
    </row>
    <row r="589" spans="5:5" x14ac:dyDescent="0.3">
      <c r="E589" s="8"/>
    </row>
    <row r="590" spans="5:5" x14ac:dyDescent="0.3">
      <c r="E590" s="8"/>
    </row>
    <row r="591" spans="5:5" x14ac:dyDescent="0.3">
      <c r="E591" s="8"/>
    </row>
    <row r="592" spans="5:5" x14ac:dyDescent="0.3">
      <c r="E592" s="8"/>
    </row>
    <row r="593" spans="5:5" x14ac:dyDescent="0.3">
      <c r="E593" s="8"/>
    </row>
    <row r="594" spans="5:5" x14ac:dyDescent="0.3">
      <c r="E594" s="8"/>
    </row>
    <row r="595" spans="5:5" x14ac:dyDescent="0.3">
      <c r="E595" s="8"/>
    </row>
    <row r="596" spans="5:5" x14ac:dyDescent="0.3">
      <c r="E596" s="8"/>
    </row>
    <row r="597" spans="5:5" x14ac:dyDescent="0.3">
      <c r="E597" s="8"/>
    </row>
    <row r="598" spans="5:5" x14ac:dyDescent="0.3">
      <c r="E598" s="8"/>
    </row>
    <row r="599" spans="5:5" x14ac:dyDescent="0.3">
      <c r="E599" s="8"/>
    </row>
    <row r="600" spans="5:5" x14ac:dyDescent="0.3">
      <c r="E600" s="8"/>
    </row>
    <row r="601" spans="5:5" x14ac:dyDescent="0.3">
      <c r="E601" s="8"/>
    </row>
    <row r="602" spans="5:5" x14ac:dyDescent="0.3">
      <c r="E602" s="8"/>
    </row>
    <row r="603" spans="5:5" x14ac:dyDescent="0.3">
      <c r="E603" s="8"/>
    </row>
    <row r="604" spans="5:5" x14ac:dyDescent="0.3">
      <c r="E604" s="8"/>
    </row>
    <row r="605" spans="5:5" x14ac:dyDescent="0.3">
      <c r="E605" s="8"/>
    </row>
    <row r="606" spans="5:5" x14ac:dyDescent="0.3">
      <c r="E606" s="8"/>
    </row>
    <row r="607" spans="5:5" x14ac:dyDescent="0.3">
      <c r="E607" s="8"/>
    </row>
    <row r="608" spans="5:5" x14ac:dyDescent="0.3">
      <c r="E608" s="8"/>
    </row>
    <row r="609" spans="5:5" x14ac:dyDescent="0.3">
      <c r="E609" s="8"/>
    </row>
    <row r="610" spans="5:5" x14ac:dyDescent="0.3">
      <c r="E610" s="8"/>
    </row>
    <row r="611" spans="5:5" x14ac:dyDescent="0.3">
      <c r="E611" s="8"/>
    </row>
    <row r="612" spans="5:5" x14ac:dyDescent="0.3">
      <c r="E612" s="8"/>
    </row>
    <row r="613" spans="5:5" x14ac:dyDescent="0.3">
      <c r="E613" s="8"/>
    </row>
    <row r="614" spans="5:5" x14ac:dyDescent="0.3">
      <c r="E614" s="8"/>
    </row>
    <row r="615" spans="5:5" x14ac:dyDescent="0.3">
      <c r="E615" s="8"/>
    </row>
    <row r="616" spans="5:5" x14ac:dyDescent="0.3">
      <c r="E616" s="8"/>
    </row>
    <row r="617" spans="5:5" x14ac:dyDescent="0.3">
      <c r="E617" s="8"/>
    </row>
    <row r="618" spans="5:5" x14ac:dyDescent="0.3">
      <c r="E618" s="8"/>
    </row>
    <row r="619" spans="5:5" x14ac:dyDescent="0.3">
      <c r="E619" s="8"/>
    </row>
    <row r="620" spans="5:5" x14ac:dyDescent="0.3">
      <c r="E620" s="8"/>
    </row>
    <row r="621" spans="5:5" x14ac:dyDescent="0.3">
      <c r="E621" s="8"/>
    </row>
    <row r="622" spans="5:5" x14ac:dyDescent="0.3">
      <c r="E622" s="8"/>
    </row>
    <row r="623" spans="5:5" x14ac:dyDescent="0.3">
      <c r="E623" s="8"/>
    </row>
    <row r="624" spans="5:5" x14ac:dyDescent="0.3">
      <c r="E624" s="8"/>
    </row>
    <row r="625" spans="5:5" x14ac:dyDescent="0.3">
      <c r="E625" s="8"/>
    </row>
    <row r="626" spans="5:5" x14ac:dyDescent="0.3">
      <c r="E626" s="8"/>
    </row>
    <row r="627" spans="5:5" x14ac:dyDescent="0.3">
      <c r="E627" s="8"/>
    </row>
    <row r="628" spans="5:5" x14ac:dyDescent="0.3">
      <c r="E628" s="8"/>
    </row>
    <row r="629" spans="5:5" x14ac:dyDescent="0.3">
      <c r="E629" s="8"/>
    </row>
    <row r="630" spans="5:5" x14ac:dyDescent="0.3">
      <c r="E630" s="8"/>
    </row>
    <row r="631" spans="5:5" x14ac:dyDescent="0.3">
      <c r="E631" s="8"/>
    </row>
    <row r="632" spans="5:5" x14ac:dyDescent="0.3">
      <c r="E632" s="8"/>
    </row>
    <row r="633" spans="5:5" x14ac:dyDescent="0.3">
      <c r="E633" s="8"/>
    </row>
    <row r="634" spans="5:5" x14ac:dyDescent="0.3">
      <c r="E634" s="8"/>
    </row>
    <row r="635" spans="5:5" x14ac:dyDescent="0.3">
      <c r="E635" s="8"/>
    </row>
    <row r="636" spans="5:5" x14ac:dyDescent="0.3">
      <c r="E636" s="8"/>
    </row>
    <row r="637" spans="5:5" x14ac:dyDescent="0.3">
      <c r="E637" s="8"/>
    </row>
    <row r="638" spans="5:5" x14ac:dyDescent="0.3">
      <c r="E638" s="8"/>
    </row>
    <row r="639" spans="5:5" x14ac:dyDescent="0.3">
      <c r="E639" s="8"/>
    </row>
    <row r="640" spans="5:5" x14ac:dyDescent="0.3">
      <c r="E640" s="8"/>
    </row>
    <row r="641" spans="5:5" x14ac:dyDescent="0.3">
      <c r="E641" s="8"/>
    </row>
    <row r="642" spans="5:5" x14ac:dyDescent="0.3">
      <c r="E642" s="8"/>
    </row>
    <row r="643" spans="5:5" x14ac:dyDescent="0.3">
      <c r="E643" s="8"/>
    </row>
    <row r="644" spans="5:5" x14ac:dyDescent="0.3">
      <c r="E644" s="8"/>
    </row>
    <row r="645" spans="5:5" x14ac:dyDescent="0.3">
      <c r="E645" s="8"/>
    </row>
    <row r="646" spans="5:5" x14ac:dyDescent="0.3">
      <c r="E646" s="8"/>
    </row>
    <row r="647" spans="5:5" x14ac:dyDescent="0.3">
      <c r="E647" s="8"/>
    </row>
    <row r="648" spans="5:5" x14ac:dyDescent="0.3">
      <c r="E648" s="8"/>
    </row>
    <row r="649" spans="5:5" x14ac:dyDescent="0.3">
      <c r="E649" s="8"/>
    </row>
    <row r="650" spans="5:5" x14ac:dyDescent="0.3">
      <c r="E650" s="8"/>
    </row>
    <row r="651" spans="5:5" x14ac:dyDescent="0.3">
      <c r="E651" s="8"/>
    </row>
    <row r="652" spans="5:5" x14ac:dyDescent="0.3">
      <c r="E652" s="8"/>
    </row>
    <row r="653" spans="5:5" x14ac:dyDescent="0.3">
      <c r="E653" s="8"/>
    </row>
    <row r="654" spans="5:5" x14ac:dyDescent="0.3">
      <c r="E654" s="8"/>
    </row>
    <row r="655" spans="5:5" x14ac:dyDescent="0.3">
      <c r="E655" s="8"/>
    </row>
    <row r="656" spans="5:5" x14ac:dyDescent="0.3">
      <c r="E656" s="8"/>
    </row>
    <row r="657" spans="5:5" x14ac:dyDescent="0.3">
      <c r="E657" s="8"/>
    </row>
    <row r="658" spans="5:5" x14ac:dyDescent="0.3">
      <c r="E658" s="8"/>
    </row>
    <row r="659" spans="5:5" x14ac:dyDescent="0.3">
      <c r="E659" s="8"/>
    </row>
    <row r="660" spans="5:5" x14ac:dyDescent="0.3">
      <c r="E660" s="8"/>
    </row>
    <row r="661" spans="5:5" x14ac:dyDescent="0.3">
      <c r="E661" s="8"/>
    </row>
    <row r="662" spans="5:5" x14ac:dyDescent="0.3">
      <c r="E662" s="8"/>
    </row>
    <row r="663" spans="5:5" x14ac:dyDescent="0.3">
      <c r="E663" s="8"/>
    </row>
    <row r="664" spans="5:5" x14ac:dyDescent="0.3">
      <c r="E664" s="8"/>
    </row>
    <row r="665" spans="5:5" x14ac:dyDescent="0.3">
      <c r="E665" s="8"/>
    </row>
    <row r="666" spans="5:5" x14ac:dyDescent="0.3">
      <c r="E666" s="8"/>
    </row>
    <row r="667" spans="5:5" x14ac:dyDescent="0.3">
      <c r="E667" s="8"/>
    </row>
    <row r="668" spans="5:5" x14ac:dyDescent="0.3">
      <c r="E668" s="8"/>
    </row>
    <row r="669" spans="5:5" x14ac:dyDescent="0.3">
      <c r="E669" s="8"/>
    </row>
    <row r="670" spans="5:5" x14ac:dyDescent="0.3">
      <c r="E670" s="8"/>
    </row>
    <row r="671" spans="5:5" x14ac:dyDescent="0.3">
      <c r="E671" s="8"/>
    </row>
    <row r="672" spans="5:5" x14ac:dyDescent="0.3">
      <c r="E672" s="8"/>
    </row>
    <row r="673" spans="5:5" x14ac:dyDescent="0.3">
      <c r="E673" s="8"/>
    </row>
    <row r="674" spans="5:5" x14ac:dyDescent="0.3">
      <c r="E674" s="8"/>
    </row>
    <row r="675" spans="5:5" x14ac:dyDescent="0.3">
      <c r="E675" s="8"/>
    </row>
    <row r="676" spans="5:5" x14ac:dyDescent="0.3">
      <c r="E676" s="8"/>
    </row>
    <row r="677" spans="5:5" x14ac:dyDescent="0.3">
      <c r="E677" s="8"/>
    </row>
    <row r="678" spans="5:5" x14ac:dyDescent="0.3">
      <c r="E678" s="8"/>
    </row>
    <row r="679" spans="5:5" x14ac:dyDescent="0.3">
      <c r="E679" s="8"/>
    </row>
    <row r="680" spans="5:5" x14ac:dyDescent="0.3">
      <c r="E680" s="8"/>
    </row>
    <row r="681" spans="5:5" x14ac:dyDescent="0.3">
      <c r="E681" s="8"/>
    </row>
    <row r="682" spans="5:5" x14ac:dyDescent="0.3">
      <c r="E682" s="8"/>
    </row>
    <row r="683" spans="5:5" x14ac:dyDescent="0.3">
      <c r="E683" s="8"/>
    </row>
    <row r="684" spans="5:5" x14ac:dyDescent="0.3">
      <c r="E684" s="8"/>
    </row>
    <row r="685" spans="5:5" x14ac:dyDescent="0.3">
      <c r="E685" s="8"/>
    </row>
    <row r="686" spans="5:5" x14ac:dyDescent="0.3">
      <c r="E686" s="8"/>
    </row>
    <row r="687" spans="5:5" x14ac:dyDescent="0.3">
      <c r="E687" s="8"/>
    </row>
    <row r="688" spans="5:5" x14ac:dyDescent="0.3">
      <c r="E688" s="8"/>
    </row>
    <row r="689" spans="5:5" x14ac:dyDescent="0.3">
      <c r="E689" s="8"/>
    </row>
    <row r="690" spans="5:5" x14ac:dyDescent="0.3">
      <c r="E690" s="8"/>
    </row>
    <row r="691" spans="5:5" x14ac:dyDescent="0.3">
      <c r="E691" s="8"/>
    </row>
    <row r="692" spans="5:5" x14ac:dyDescent="0.3">
      <c r="E692" s="8"/>
    </row>
    <row r="693" spans="5:5" x14ac:dyDescent="0.3">
      <c r="E693" s="8"/>
    </row>
    <row r="694" spans="5:5" x14ac:dyDescent="0.3">
      <c r="E694" s="8"/>
    </row>
    <row r="695" spans="5:5" x14ac:dyDescent="0.3">
      <c r="E695" s="8"/>
    </row>
    <row r="696" spans="5:5" x14ac:dyDescent="0.3">
      <c r="E696" s="8"/>
    </row>
    <row r="697" spans="5:5" x14ac:dyDescent="0.3">
      <c r="E697" s="8"/>
    </row>
    <row r="698" spans="5:5" x14ac:dyDescent="0.3">
      <c r="E698" s="8"/>
    </row>
    <row r="699" spans="5:5" x14ac:dyDescent="0.3">
      <c r="E699" s="8"/>
    </row>
    <row r="700" spans="5:5" x14ac:dyDescent="0.3">
      <c r="E700" s="8"/>
    </row>
    <row r="701" spans="5:5" x14ac:dyDescent="0.3">
      <c r="E701" s="8"/>
    </row>
    <row r="702" spans="5:5" x14ac:dyDescent="0.3">
      <c r="E702" s="8"/>
    </row>
    <row r="703" spans="5:5" x14ac:dyDescent="0.3">
      <c r="E703" s="8"/>
    </row>
    <row r="704" spans="5:5" x14ac:dyDescent="0.3">
      <c r="E704" s="8"/>
    </row>
    <row r="705" spans="5:5" x14ac:dyDescent="0.3">
      <c r="E705" s="8"/>
    </row>
    <row r="706" spans="5:5" x14ac:dyDescent="0.3">
      <c r="E706" s="8"/>
    </row>
    <row r="707" spans="5:5" x14ac:dyDescent="0.3">
      <c r="E707" s="8"/>
    </row>
    <row r="708" spans="5:5" x14ac:dyDescent="0.3">
      <c r="E708" s="8"/>
    </row>
    <row r="709" spans="5:5" x14ac:dyDescent="0.3">
      <c r="E709" s="8"/>
    </row>
    <row r="710" spans="5:5" x14ac:dyDescent="0.3">
      <c r="E710" s="8"/>
    </row>
    <row r="711" spans="5:5" x14ac:dyDescent="0.3">
      <c r="E711" s="8"/>
    </row>
    <row r="712" spans="5:5" x14ac:dyDescent="0.3">
      <c r="E712" s="8"/>
    </row>
    <row r="713" spans="5:5" x14ac:dyDescent="0.3">
      <c r="E713" s="8"/>
    </row>
    <row r="714" spans="5:5" x14ac:dyDescent="0.3">
      <c r="E714" s="8"/>
    </row>
    <row r="715" spans="5:5" x14ac:dyDescent="0.3">
      <c r="E715" s="8"/>
    </row>
    <row r="716" spans="5:5" x14ac:dyDescent="0.3">
      <c r="E716" s="8"/>
    </row>
    <row r="717" spans="5:5" x14ac:dyDescent="0.3">
      <c r="E717" s="8"/>
    </row>
    <row r="718" spans="5:5" x14ac:dyDescent="0.3">
      <c r="E718" s="8"/>
    </row>
    <row r="719" spans="5:5" x14ac:dyDescent="0.3">
      <c r="E719" s="8"/>
    </row>
    <row r="720" spans="5:5" x14ac:dyDescent="0.3">
      <c r="E720" s="8"/>
    </row>
    <row r="721" spans="5:5" x14ac:dyDescent="0.3">
      <c r="E721" s="8"/>
    </row>
    <row r="722" spans="5:5" x14ac:dyDescent="0.3">
      <c r="E722" s="8"/>
    </row>
    <row r="723" spans="5:5" x14ac:dyDescent="0.3">
      <c r="E723" s="8"/>
    </row>
    <row r="724" spans="5:5" x14ac:dyDescent="0.3">
      <c r="E724" s="8"/>
    </row>
    <row r="725" spans="5:5" x14ac:dyDescent="0.3">
      <c r="E725" s="8"/>
    </row>
    <row r="726" spans="5:5" x14ac:dyDescent="0.3">
      <c r="E726" s="8"/>
    </row>
    <row r="727" spans="5:5" x14ac:dyDescent="0.3">
      <c r="E727" s="8"/>
    </row>
    <row r="728" spans="5:5" x14ac:dyDescent="0.3">
      <c r="E728" s="8"/>
    </row>
    <row r="729" spans="5:5" x14ac:dyDescent="0.3">
      <c r="E729" s="8"/>
    </row>
    <row r="730" spans="5:5" x14ac:dyDescent="0.3">
      <c r="E730" s="8"/>
    </row>
    <row r="731" spans="5:5" x14ac:dyDescent="0.3">
      <c r="E731" s="8"/>
    </row>
    <row r="732" spans="5:5" x14ac:dyDescent="0.3">
      <c r="E732" s="8"/>
    </row>
    <row r="733" spans="5:5" x14ac:dyDescent="0.3">
      <c r="E733" s="8"/>
    </row>
    <row r="734" spans="5:5" x14ac:dyDescent="0.3">
      <c r="E734" s="8"/>
    </row>
    <row r="735" spans="5:5" x14ac:dyDescent="0.3">
      <c r="E735" s="8"/>
    </row>
    <row r="736" spans="5:5" x14ac:dyDescent="0.3">
      <c r="E736" s="8"/>
    </row>
    <row r="737" spans="5:5" x14ac:dyDescent="0.3">
      <c r="E737" s="8"/>
    </row>
    <row r="738" spans="5:5" x14ac:dyDescent="0.3">
      <c r="E738" s="8"/>
    </row>
    <row r="739" spans="5:5" x14ac:dyDescent="0.3">
      <c r="E739" s="8"/>
    </row>
    <row r="740" spans="5:5" x14ac:dyDescent="0.3">
      <c r="E740" s="8"/>
    </row>
    <row r="741" spans="5:5" x14ac:dyDescent="0.3">
      <c r="E741" s="8"/>
    </row>
    <row r="742" spans="5:5" x14ac:dyDescent="0.3">
      <c r="E742" s="8"/>
    </row>
    <row r="743" spans="5:5" x14ac:dyDescent="0.3">
      <c r="E743" s="8"/>
    </row>
    <row r="744" spans="5:5" x14ac:dyDescent="0.3">
      <c r="E744" s="8"/>
    </row>
    <row r="745" spans="5:5" x14ac:dyDescent="0.3">
      <c r="E745" s="8"/>
    </row>
    <row r="746" spans="5:5" x14ac:dyDescent="0.3">
      <c r="E746" s="8"/>
    </row>
    <row r="747" spans="5:5" x14ac:dyDescent="0.3">
      <c r="E747" s="8"/>
    </row>
    <row r="748" spans="5:5" x14ac:dyDescent="0.3">
      <c r="E748" s="8"/>
    </row>
    <row r="749" spans="5:5" x14ac:dyDescent="0.3">
      <c r="E749" s="8"/>
    </row>
    <row r="750" spans="5:5" x14ac:dyDescent="0.3">
      <c r="E750" s="8"/>
    </row>
    <row r="751" spans="5:5" x14ac:dyDescent="0.3">
      <c r="E751" s="8"/>
    </row>
    <row r="752" spans="5:5" x14ac:dyDescent="0.3">
      <c r="E752" s="8"/>
    </row>
    <row r="753" spans="5:5" x14ac:dyDescent="0.3">
      <c r="E753" s="8"/>
    </row>
    <row r="754" spans="5:5" x14ac:dyDescent="0.3">
      <c r="E754" s="8"/>
    </row>
    <row r="755" spans="5:5" x14ac:dyDescent="0.3">
      <c r="E755" s="8"/>
    </row>
    <row r="756" spans="5:5" x14ac:dyDescent="0.3">
      <c r="E756" s="8"/>
    </row>
    <row r="757" spans="5:5" x14ac:dyDescent="0.3">
      <c r="E757" s="8"/>
    </row>
    <row r="758" spans="5:5" x14ac:dyDescent="0.3">
      <c r="E758" s="8"/>
    </row>
    <row r="759" spans="5:5" x14ac:dyDescent="0.3">
      <c r="E759" s="8"/>
    </row>
    <row r="760" spans="5:5" x14ac:dyDescent="0.3">
      <c r="E760" s="8"/>
    </row>
    <row r="761" spans="5:5" x14ac:dyDescent="0.3">
      <c r="E761" s="8"/>
    </row>
    <row r="762" spans="5:5" x14ac:dyDescent="0.3">
      <c r="E762" s="8"/>
    </row>
    <row r="763" spans="5:5" x14ac:dyDescent="0.3">
      <c r="E763" s="8"/>
    </row>
    <row r="764" spans="5:5" x14ac:dyDescent="0.3">
      <c r="E764" s="8"/>
    </row>
    <row r="765" spans="5:5" x14ac:dyDescent="0.3">
      <c r="E765" s="8"/>
    </row>
    <row r="766" spans="5:5" x14ac:dyDescent="0.3">
      <c r="E766" s="8"/>
    </row>
    <row r="767" spans="5:5" x14ac:dyDescent="0.3">
      <c r="E767" s="8"/>
    </row>
    <row r="768" spans="5:5" x14ac:dyDescent="0.3">
      <c r="E768" s="8"/>
    </row>
    <row r="769" spans="5:5" x14ac:dyDescent="0.3">
      <c r="E769" s="8"/>
    </row>
    <row r="770" spans="5:5" x14ac:dyDescent="0.3">
      <c r="E770" s="8"/>
    </row>
    <row r="771" spans="5:5" x14ac:dyDescent="0.3">
      <c r="E771" s="8"/>
    </row>
    <row r="772" spans="5:5" x14ac:dyDescent="0.3">
      <c r="E772" s="8"/>
    </row>
    <row r="773" spans="5:5" x14ac:dyDescent="0.3">
      <c r="E773" s="8"/>
    </row>
    <row r="774" spans="5:5" x14ac:dyDescent="0.3">
      <c r="E774" s="8"/>
    </row>
    <row r="775" spans="5:5" x14ac:dyDescent="0.3">
      <c r="E775" s="8"/>
    </row>
    <row r="776" spans="5:5" x14ac:dyDescent="0.3">
      <c r="E776" s="8"/>
    </row>
    <row r="777" spans="5:5" x14ac:dyDescent="0.3">
      <c r="E777" s="8"/>
    </row>
    <row r="778" spans="5:5" x14ac:dyDescent="0.3">
      <c r="E778" s="8"/>
    </row>
    <row r="779" spans="5:5" x14ac:dyDescent="0.3">
      <c r="E779" s="8"/>
    </row>
    <row r="780" spans="5:5" x14ac:dyDescent="0.3">
      <c r="E780" s="8"/>
    </row>
    <row r="781" spans="5:5" x14ac:dyDescent="0.3">
      <c r="E781" s="8"/>
    </row>
    <row r="782" spans="5:5" x14ac:dyDescent="0.3">
      <c r="E782" s="8"/>
    </row>
    <row r="783" spans="5:5" x14ac:dyDescent="0.3">
      <c r="E783" s="8"/>
    </row>
    <row r="784" spans="5:5" x14ac:dyDescent="0.3">
      <c r="E784" s="8"/>
    </row>
    <row r="785" spans="5:5" x14ac:dyDescent="0.3">
      <c r="E785" s="8"/>
    </row>
    <row r="786" spans="5:5" x14ac:dyDescent="0.3">
      <c r="E786" s="8"/>
    </row>
    <row r="787" spans="5:5" x14ac:dyDescent="0.3">
      <c r="E787" s="8"/>
    </row>
    <row r="788" spans="5:5" x14ac:dyDescent="0.3">
      <c r="E788" s="8"/>
    </row>
    <row r="789" spans="5:5" x14ac:dyDescent="0.3">
      <c r="E789" s="8"/>
    </row>
    <row r="790" spans="5:5" x14ac:dyDescent="0.3">
      <c r="E790" s="8"/>
    </row>
    <row r="791" spans="5:5" x14ac:dyDescent="0.3">
      <c r="E791" s="8"/>
    </row>
    <row r="792" spans="5:5" x14ac:dyDescent="0.3">
      <c r="E792" s="8"/>
    </row>
    <row r="793" spans="5:5" x14ac:dyDescent="0.3">
      <c r="E793" s="8"/>
    </row>
    <row r="794" spans="5:5" x14ac:dyDescent="0.3">
      <c r="E794" s="8"/>
    </row>
    <row r="795" spans="5:5" x14ac:dyDescent="0.3">
      <c r="E795" s="8"/>
    </row>
    <row r="796" spans="5:5" x14ac:dyDescent="0.3">
      <c r="E796" s="8"/>
    </row>
    <row r="797" spans="5:5" x14ac:dyDescent="0.3">
      <c r="E797" s="8"/>
    </row>
    <row r="798" spans="5:5" x14ac:dyDescent="0.3">
      <c r="E798" s="8"/>
    </row>
    <row r="799" spans="5:5" x14ac:dyDescent="0.3">
      <c r="E799" s="8"/>
    </row>
    <row r="800" spans="5:5" x14ac:dyDescent="0.3">
      <c r="E800" s="8"/>
    </row>
    <row r="801" spans="5:5" x14ac:dyDescent="0.3">
      <c r="E801" s="8"/>
    </row>
    <row r="802" spans="5:5" x14ac:dyDescent="0.3">
      <c r="E802" s="8"/>
    </row>
    <row r="803" spans="5:5" x14ac:dyDescent="0.3">
      <c r="E803" s="8"/>
    </row>
    <row r="804" spans="5:5" x14ac:dyDescent="0.3">
      <c r="E804" s="8"/>
    </row>
    <row r="805" spans="5:5" x14ac:dyDescent="0.3">
      <c r="E805" s="8"/>
    </row>
    <row r="806" spans="5:5" x14ac:dyDescent="0.3">
      <c r="E806" s="8"/>
    </row>
    <row r="807" spans="5:5" x14ac:dyDescent="0.3">
      <c r="E807" s="8"/>
    </row>
    <row r="808" spans="5:5" x14ac:dyDescent="0.3">
      <c r="E808" s="8"/>
    </row>
    <row r="809" spans="5:5" x14ac:dyDescent="0.3">
      <c r="E809" s="8"/>
    </row>
    <row r="810" spans="5:5" x14ac:dyDescent="0.3">
      <c r="E810" s="8"/>
    </row>
    <row r="811" spans="5:5" x14ac:dyDescent="0.3">
      <c r="E811" s="8"/>
    </row>
    <row r="812" spans="5:5" x14ac:dyDescent="0.3">
      <c r="E812" s="8"/>
    </row>
    <row r="813" spans="5:5" x14ac:dyDescent="0.3">
      <c r="E813" s="8"/>
    </row>
    <row r="814" spans="5:5" x14ac:dyDescent="0.3">
      <c r="E814" s="8"/>
    </row>
    <row r="815" spans="5:5" x14ac:dyDescent="0.3">
      <c r="E815" s="8"/>
    </row>
    <row r="816" spans="5:5" x14ac:dyDescent="0.3">
      <c r="E816" s="8"/>
    </row>
    <row r="817" spans="5:5" x14ac:dyDescent="0.3">
      <c r="E817" s="8"/>
    </row>
    <row r="818" spans="5:5" x14ac:dyDescent="0.3">
      <c r="E818" s="8"/>
    </row>
    <row r="819" spans="5:5" x14ac:dyDescent="0.3">
      <c r="E819" s="8"/>
    </row>
    <row r="820" spans="5:5" x14ac:dyDescent="0.3">
      <c r="E820" s="8"/>
    </row>
    <row r="821" spans="5:5" x14ac:dyDescent="0.3">
      <c r="E821" s="8"/>
    </row>
    <row r="822" spans="5:5" x14ac:dyDescent="0.3">
      <c r="E822" s="8"/>
    </row>
    <row r="823" spans="5:5" x14ac:dyDescent="0.3">
      <c r="E823" s="8"/>
    </row>
    <row r="824" spans="5:5" x14ac:dyDescent="0.3">
      <c r="E824" s="8"/>
    </row>
    <row r="825" spans="5:5" x14ac:dyDescent="0.3">
      <c r="E825" s="8"/>
    </row>
    <row r="826" spans="5:5" x14ac:dyDescent="0.3">
      <c r="E826" s="8"/>
    </row>
    <row r="827" spans="5:5" x14ac:dyDescent="0.3">
      <c r="E827" s="8"/>
    </row>
    <row r="828" spans="5:5" x14ac:dyDescent="0.3">
      <c r="E828" s="8"/>
    </row>
    <row r="829" spans="5:5" x14ac:dyDescent="0.3">
      <c r="E829" s="8"/>
    </row>
    <row r="830" spans="5:5" x14ac:dyDescent="0.3">
      <c r="E830" s="8"/>
    </row>
    <row r="831" spans="5:5" x14ac:dyDescent="0.3">
      <c r="E831" s="8"/>
    </row>
    <row r="832" spans="5:5" x14ac:dyDescent="0.3">
      <c r="E832" s="8"/>
    </row>
    <row r="833" spans="5:5" x14ac:dyDescent="0.3">
      <c r="E833" s="8"/>
    </row>
    <row r="834" spans="5:5" x14ac:dyDescent="0.3">
      <c r="E834" s="8"/>
    </row>
    <row r="835" spans="5:5" x14ac:dyDescent="0.3">
      <c r="E835" s="8"/>
    </row>
    <row r="836" spans="5:5" x14ac:dyDescent="0.3">
      <c r="E836" s="8"/>
    </row>
    <row r="837" spans="5:5" x14ac:dyDescent="0.3">
      <c r="E837" s="8"/>
    </row>
    <row r="838" spans="5:5" x14ac:dyDescent="0.3">
      <c r="E838" s="8"/>
    </row>
    <row r="839" spans="5:5" x14ac:dyDescent="0.3">
      <c r="E839" s="8"/>
    </row>
    <row r="840" spans="5:5" x14ac:dyDescent="0.3">
      <c r="E840" s="8"/>
    </row>
    <row r="841" spans="5:5" x14ac:dyDescent="0.3">
      <c r="E841" s="8"/>
    </row>
    <row r="842" spans="5:5" x14ac:dyDescent="0.3">
      <c r="E842" s="8"/>
    </row>
    <row r="843" spans="5:5" x14ac:dyDescent="0.3">
      <c r="E843" s="8"/>
    </row>
    <row r="844" spans="5:5" x14ac:dyDescent="0.3">
      <c r="E844" s="8"/>
    </row>
    <row r="845" spans="5:5" x14ac:dyDescent="0.3">
      <c r="E845" s="8"/>
    </row>
    <row r="846" spans="5:5" x14ac:dyDescent="0.3">
      <c r="E846" s="8"/>
    </row>
    <row r="847" spans="5:5" x14ac:dyDescent="0.3">
      <c r="E847" s="8"/>
    </row>
    <row r="848" spans="5:5" x14ac:dyDescent="0.3">
      <c r="E848" s="8"/>
    </row>
    <row r="849" spans="5:5" x14ac:dyDescent="0.3">
      <c r="E849" s="8"/>
    </row>
    <row r="850" spans="5:5" x14ac:dyDescent="0.3">
      <c r="E850" s="8"/>
    </row>
    <row r="851" spans="5:5" x14ac:dyDescent="0.3">
      <c r="E851" s="8"/>
    </row>
    <row r="852" spans="5:5" x14ac:dyDescent="0.3">
      <c r="E852" s="8"/>
    </row>
    <row r="853" spans="5:5" x14ac:dyDescent="0.3">
      <c r="E853" s="8"/>
    </row>
    <row r="854" spans="5:5" x14ac:dyDescent="0.3">
      <c r="E854" s="8"/>
    </row>
    <row r="855" spans="5:5" x14ac:dyDescent="0.3">
      <c r="E855" s="8"/>
    </row>
    <row r="856" spans="5:5" x14ac:dyDescent="0.3">
      <c r="E856" s="8"/>
    </row>
    <row r="857" spans="5:5" x14ac:dyDescent="0.3">
      <c r="E857" s="8"/>
    </row>
    <row r="858" spans="5:5" x14ac:dyDescent="0.3">
      <c r="E858" s="8"/>
    </row>
    <row r="859" spans="5:5" x14ac:dyDescent="0.3">
      <c r="E859" s="8"/>
    </row>
    <row r="860" spans="5:5" x14ac:dyDescent="0.3">
      <c r="E860" s="8"/>
    </row>
    <row r="861" spans="5:5" x14ac:dyDescent="0.3">
      <c r="E861" s="8"/>
    </row>
    <row r="862" spans="5:5" x14ac:dyDescent="0.3">
      <c r="E862" s="8"/>
    </row>
    <row r="863" spans="5:5" x14ac:dyDescent="0.3">
      <c r="E863" s="8"/>
    </row>
    <row r="864" spans="5:5" x14ac:dyDescent="0.3">
      <c r="E864" s="8"/>
    </row>
    <row r="865" spans="5:5" x14ac:dyDescent="0.3">
      <c r="E865" s="8"/>
    </row>
    <row r="866" spans="5:5" x14ac:dyDescent="0.3">
      <c r="E866" s="8"/>
    </row>
    <row r="867" spans="5:5" x14ac:dyDescent="0.3">
      <c r="E867" s="8"/>
    </row>
    <row r="868" spans="5:5" x14ac:dyDescent="0.3">
      <c r="E868" s="8"/>
    </row>
    <row r="869" spans="5:5" x14ac:dyDescent="0.3">
      <c r="E869" s="8"/>
    </row>
    <row r="870" spans="5:5" x14ac:dyDescent="0.3">
      <c r="E870" s="8"/>
    </row>
    <row r="871" spans="5:5" x14ac:dyDescent="0.3">
      <c r="E871" s="8"/>
    </row>
    <row r="872" spans="5:5" x14ac:dyDescent="0.3">
      <c r="E872" s="8"/>
    </row>
    <row r="873" spans="5:5" x14ac:dyDescent="0.3">
      <c r="E873" s="8"/>
    </row>
    <row r="874" spans="5:5" x14ac:dyDescent="0.3">
      <c r="E874" s="8"/>
    </row>
    <row r="875" spans="5:5" x14ac:dyDescent="0.3">
      <c r="E875" s="8"/>
    </row>
    <row r="876" spans="5:5" x14ac:dyDescent="0.3">
      <c r="E876" s="8"/>
    </row>
    <row r="877" spans="5:5" x14ac:dyDescent="0.3">
      <c r="E877" s="8"/>
    </row>
    <row r="878" spans="5:5" x14ac:dyDescent="0.3">
      <c r="E878" s="8"/>
    </row>
    <row r="879" spans="5:5" x14ac:dyDescent="0.3">
      <c r="E879" s="8"/>
    </row>
    <row r="880" spans="5:5" x14ac:dyDescent="0.3">
      <c r="E880" s="8"/>
    </row>
    <row r="881" spans="5:5" x14ac:dyDescent="0.3">
      <c r="E881" s="8"/>
    </row>
    <row r="882" spans="5:5" x14ac:dyDescent="0.3">
      <c r="E882" s="8"/>
    </row>
    <row r="883" spans="5:5" x14ac:dyDescent="0.3">
      <c r="E883" s="8"/>
    </row>
    <row r="884" spans="5:5" x14ac:dyDescent="0.3">
      <c r="E884" s="8"/>
    </row>
    <row r="885" spans="5:5" x14ac:dyDescent="0.3">
      <c r="E885" s="8"/>
    </row>
    <row r="886" spans="5:5" x14ac:dyDescent="0.3">
      <c r="E886" s="8"/>
    </row>
    <row r="887" spans="5:5" x14ac:dyDescent="0.3">
      <c r="E887" s="8"/>
    </row>
    <row r="888" spans="5:5" x14ac:dyDescent="0.3">
      <c r="E888" s="8"/>
    </row>
    <row r="889" spans="5:5" x14ac:dyDescent="0.3">
      <c r="E889" s="8"/>
    </row>
    <row r="890" spans="5:5" x14ac:dyDescent="0.3">
      <c r="E890" s="8"/>
    </row>
    <row r="891" spans="5:5" x14ac:dyDescent="0.3">
      <c r="E891" s="8"/>
    </row>
    <row r="892" spans="5:5" x14ac:dyDescent="0.3">
      <c r="E892" s="8"/>
    </row>
    <row r="893" spans="5:5" x14ac:dyDescent="0.3">
      <c r="E893" s="8"/>
    </row>
    <row r="894" spans="5:5" x14ac:dyDescent="0.3">
      <c r="E894" s="8"/>
    </row>
    <row r="895" spans="5:5" x14ac:dyDescent="0.3">
      <c r="E895" s="8"/>
    </row>
    <row r="896" spans="5:5" x14ac:dyDescent="0.3">
      <c r="E896" s="8"/>
    </row>
    <row r="897" spans="5:5" x14ac:dyDescent="0.3">
      <c r="E897" s="8"/>
    </row>
    <row r="898" spans="5:5" x14ac:dyDescent="0.3">
      <c r="E898" s="8"/>
    </row>
    <row r="899" spans="5:5" x14ac:dyDescent="0.3">
      <c r="E899" s="8"/>
    </row>
    <row r="900" spans="5:5" x14ac:dyDescent="0.3">
      <c r="E900" s="8"/>
    </row>
    <row r="901" spans="5:5" x14ac:dyDescent="0.3">
      <c r="E901" s="8"/>
    </row>
    <row r="902" spans="5:5" x14ac:dyDescent="0.3">
      <c r="E902" s="8"/>
    </row>
    <row r="903" spans="5:5" x14ac:dyDescent="0.3">
      <c r="E903" s="8"/>
    </row>
    <row r="904" spans="5:5" x14ac:dyDescent="0.3">
      <c r="E904" s="8"/>
    </row>
    <row r="905" spans="5:5" x14ac:dyDescent="0.3">
      <c r="E905" s="8"/>
    </row>
    <row r="906" spans="5:5" x14ac:dyDescent="0.3">
      <c r="E906" s="8"/>
    </row>
    <row r="907" spans="5:5" x14ac:dyDescent="0.3">
      <c r="E907" s="8"/>
    </row>
    <row r="908" spans="5:5" x14ac:dyDescent="0.3">
      <c r="E908" s="8"/>
    </row>
    <row r="909" spans="5:5" x14ac:dyDescent="0.3">
      <c r="E909" s="8"/>
    </row>
    <row r="910" spans="5:5" x14ac:dyDescent="0.3">
      <c r="E910" s="8"/>
    </row>
    <row r="911" spans="5:5" x14ac:dyDescent="0.3">
      <c r="E911" s="8"/>
    </row>
    <row r="912" spans="5:5" x14ac:dyDescent="0.3">
      <c r="E912" s="8"/>
    </row>
    <row r="913" spans="5:5" x14ac:dyDescent="0.3">
      <c r="E913" s="8"/>
    </row>
    <row r="914" spans="5:5" x14ac:dyDescent="0.3">
      <c r="E914" s="8"/>
    </row>
    <row r="915" spans="5:5" x14ac:dyDescent="0.3">
      <c r="E915" s="8"/>
    </row>
    <row r="916" spans="5:5" x14ac:dyDescent="0.3">
      <c r="E916" s="8"/>
    </row>
    <row r="917" spans="5:5" x14ac:dyDescent="0.3">
      <c r="E917" s="8"/>
    </row>
    <row r="918" spans="5:5" x14ac:dyDescent="0.3">
      <c r="E918" s="8"/>
    </row>
    <row r="919" spans="5:5" x14ac:dyDescent="0.3">
      <c r="E919" s="8"/>
    </row>
    <row r="920" spans="5:5" x14ac:dyDescent="0.3">
      <c r="E920" s="8"/>
    </row>
    <row r="921" spans="5:5" x14ac:dyDescent="0.3">
      <c r="E921" s="8"/>
    </row>
    <row r="922" spans="5:5" x14ac:dyDescent="0.3">
      <c r="E922" s="8"/>
    </row>
    <row r="923" spans="5:5" x14ac:dyDescent="0.3">
      <c r="E923" s="8"/>
    </row>
    <row r="924" spans="5:5" x14ac:dyDescent="0.3">
      <c r="E924" s="8"/>
    </row>
    <row r="925" spans="5:5" x14ac:dyDescent="0.3">
      <c r="E925" s="8"/>
    </row>
    <row r="926" spans="5:5" x14ac:dyDescent="0.3">
      <c r="E926" s="8"/>
    </row>
    <row r="927" spans="5:5" x14ac:dyDescent="0.3">
      <c r="E927" s="8"/>
    </row>
    <row r="928" spans="5:5" x14ac:dyDescent="0.3">
      <c r="E928" s="8"/>
    </row>
    <row r="929" spans="5:5" x14ac:dyDescent="0.3">
      <c r="E929" s="8"/>
    </row>
    <row r="930" spans="5:5" x14ac:dyDescent="0.3">
      <c r="E930" s="8"/>
    </row>
    <row r="931" spans="5:5" x14ac:dyDescent="0.3">
      <c r="E931" s="8"/>
    </row>
    <row r="932" spans="5:5" x14ac:dyDescent="0.3">
      <c r="E932" s="8"/>
    </row>
    <row r="933" spans="5:5" x14ac:dyDescent="0.3">
      <c r="E933" s="8"/>
    </row>
    <row r="934" spans="5:5" x14ac:dyDescent="0.3">
      <c r="E934" s="8"/>
    </row>
    <row r="935" spans="5:5" x14ac:dyDescent="0.3">
      <c r="E935" s="8"/>
    </row>
    <row r="936" spans="5:5" x14ac:dyDescent="0.3">
      <c r="E936" s="8"/>
    </row>
    <row r="937" spans="5:5" x14ac:dyDescent="0.3">
      <c r="E937" s="8"/>
    </row>
    <row r="938" spans="5:5" x14ac:dyDescent="0.3">
      <c r="E938" s="8"/>
    </row>
    <row r="939" spans="5:5" x14ac:dyDescent="0.3">
      <c r="E939" s="8"/>
    </row>
    <row r="940" spans="5:5" x14ac:dyDescent="0.3">
      <c r="E940" s="8"/>
    </row>
    <row r="941" spans="5:5" x14ac:dyDescent="0.3">
      <c r="E941" s="8"/>
    </row>
    <row r="942" spans="5:5" x14ac:dyDescent="0.3">
      <c r="E942" s="8"/>
    </row>
    <row r="943" spans="5:5" x14ac:dyDescent="0.3">
      <c r="E943" s="8"/>
    </row>
    <row r="944" spans="5:5" x14ac:dyDescent="0.3">
      <c r="E944" s="8"/>
    </row>
    <row r="945" spans="5:5" x14ac:dyDescent="0.3">
      <c r="E945" s="8"/>
    </row>
    <row r="946" spans="5:5" x14ac:dyDescent="0.3">
      <c r="E946" s="8"/>
    </row>
    <row r="947" spans="5:5" x14ac:dyDescent="0.3">
      <c r="E947" s="8"/>
    </row>
    <row r="948" spans="5:5" x14ac:dyDescent="0.3">
      <c r="E948" s="8"/>
    </row>
    <row r="949" spans="5:5" x14ac:dyDescent="0.3">
      <c r="E949" s="8"/>
    </row>
    <row r="950" spans="5:5" x14ac:dyDescent="0.3">
      <c r="E950" s="8"/>
    </row>
    <row r="951" spans="5:5" x14ac:dyDescent="0.3">
      <c r="E951" s="8"/>
    </row>
    <row r="952" spans="5:5" x14ac:dyDescent="0.3">
      <c r="E952" s="8"/>
    </row>
    <row r="953" spans="5:5" x14ac:dyDescent="0.3">
      <c r="E953" s="8"/>
    </row>
    <row r="954" spans="5:5" x14ac:dyDescent="0.3">
      <c r="E954" s="8"/>
    </row>
    <row r="955" spans="5:5" x14ac:dyDescent="0.3">
      <c r="E955" s="8"/>
    </row>
    <row r="956" spans="5:5" x14ac:dyDescent="0.3">
      <c r="E956" s="8"/>
    </row>
    <row r="957" spans="5:5" x14ac:dyDescent="0.3">
      <c r="E957" s="8"/>
    </row>
    <row r="958" spans="5:5" x14ac:dyDescent="0.3">
      <c r="E958" s="8"/>
    </row>
    <row r="959" spans="5:5" x14ac:dyDescent="0.3">
      <c r="E959" s="8"/>
    </row>
    <row r="960" spans="5:5" x14ac:dyDescent="0.3">
      <c r="E960" s="8"/>
    </row>
    <row r="961" spans="5:5" x14ac:dyDescent="0.3">
      <c r="E961" s="8"/>
    </row>
    <row r="962" spans="5:5" x14ac:dyDescent="0.3">
      <c r="E962" s="8"/>
    </row>
    <row r="963" spans="5:5" x14ac:dyDescent="0.3">
      <c r="E963" s="8"/>
    </row>
    <row r="964" spans="5:5" x14ac:dyDescent="0.3">
      <c r="E964" s="8"/>
    </row>
    <row r="965" spans="5:5" x14ac:dyDescent="0.3">
      <c r="E965" s="8"/>
    </row>
    <row r="966" spans="5:5" x14ac:dyDescent="0.3">
      <c r="E966" s="8"/>
    </row>
    <row r="967" spans="5:5" x14ac:dyDescent="0.3">
      <c r="E967" s="8"/>
    </row>
    <row r="968" spans="5:5" x14ac:dyDescent="0.3">
      <c r="E968" s="8"/>
    </row>
    <row r="969" spans="5:5" x14ac:dyDescent="0.3">
      <c r="E969" s="8"/>
    </row>
    <row r="970" spans="5:5" x14ac:dyDescent="0.3">
      <c r="E970" s="8"/>
    </row>
    <row r="971" spans="5:5" x14ac:dyDescent="0.3">
      <c r="E971" s="8"/>
    </row>
    <row r="972" spans="5:5" x14ac:dyDescent="0.3">
      <c r="E972" s="8"/>
    </row>
    <row r="973" spans="5:5" x14ac:dyDescent="0.3">
      <c r="E973" s="8"/>
    </row>
    <row r="974" spans="5:5" x14ac:dyDescent="0.3">
      <c r="E974" s="8"/>
    </row>
    <row r="975" spans="5:5" x14ac:dyDescent="0.3">
      <c r="E975" s="8"/>
    </row>
    <row r="976" spans="5:5" x14ac:dyDescent="0.3">
      <c r="E976" s="8"/>
    </row>
    <row r="977" spans="5:5" x14ac:dyDescent="0.3">
      <c r="E977" s="8"/>
    </row>
    <row r="978" spans="5:5" x14ac:dyDescent="0.3">
      <c r="E978" s="8"/>
    </row>
    <row r="979" spans="5:5" x14ac:dyDescent="0.3">
      <c r="E979" s="8"/>
    </row>
    <row r="980" spans="5:5" x14ac:dyDescent="0.3">
      <c r="E980" s="8"/>
    </row>
    <row r="981" spans="5:5" x14ac:dyDescent="0.3">
      <c r="E981" s="8"/>
    </row>
    <row r="982" spans="5:5" x14ac:dyDescent="0.3">
      <c r="E982" s="8"/>
    </row>
    <row r="983" spans="5:5" x14ac:dyDescent="0.3">
      <c r="E983" s="8"/>
    </row>
    <row r="984" spans="5:5" x14ac:dyDescent="0.3">
      <c r="E984" s="8"/>
    </row>
    <row r="985" spans="5:5" x14ac:dyDescent="0.3">
      <c r="E985" s="8"/>
    </row>
    <row r="986" spans="5:5" x14ac:dyDescent="0.3">
      <c r="E986" s="8"/>
    </row>
    <row r="987" spans="5:5" x14ac:dyDescent="0.3">
      <c r="E987" s="8"/>
    </row>
    <row r="988" spans="5:5" x14ac:dyDescent="0.3">
      <c r="E988" s="8"/>
    </row>
    <row r="989" spans="5:5" x14ac:dyDescent="0.3">
      <c r="E989" s="8"/>
    </row>
    <row r="990" spans="5:5" x14ac:dyDescent="0.3">
      <c r="E990" s="8"/>
    </row>
    <row r="991" spans="5:5" x14ac:dyDescent="0.3">
      <c r="E991" s="8"/>
    </row>
    <row r="992" spans="5:5" x14ac:dyDescent="0.3">
      <c r="E992" s="8"/>
    </row>
    <row r="993" spans="5:5" x14ac:dyDescent="0.3">
      <c r="E993" s="8"/>
    </row>
    <row r="994" spans="5:5" x14ac:dyDescent="0.3">
      <c r="E994" s="8"/>
    </row>
    <row r="995" spans="5:5" x14ac:dyDescent="0.3">
      <c r="E995" s="8"/>
    </row>
    <row r="996" spans="5:5" x14ac:dyDescent="0.3">
      <c r="E996" s="8"/>
    </row>
    <row r="997" spans="5:5" x14ac:dyDescent="0.3">
      <c r="E997" s="8"/>
    </row>
    <row r="998" spans="5:5" x14ac:dyDescent="0.3">
      <c r="E998" s="8"/>
    </row>
    <row r="999" spans="5:5" x14ac:dyDescent="0.3">
      <c r="E999" s="8"/>
    </row>
    <row r="1000" spans="5:5" x14ac:dyDescent="0.3">
      <c r="E1000" s="8"/>
    </row>
    <row r="1001" spans="5:5" x14ac:dyDescent="0.3">
      <c r="E1001" s="8"/>
    </row>
    <row r="1002" spans="5:5" x14ac:dyDescent="0.3">
      <c r="E1002" s="8"/>
    </row>
    <row r="1003" spans="5:5" x14ac:dyDescent="0.3">
      <c r="E1003" s="8"/>
    </row>
    <row r="1004" spans="5:5" x14ac:dyDescent="0.3">
      <c r="E1004" s="8"/>
    </row>
    <row r="1005" spans="5:5" x14ac:dyDescent="0.3">
      <c r="E1005" s="8"/>
    </row>
    <row r="1006" spans="5:5" x14ac:dyDescent="0.3">
      <c r="E1006" s="8"/>
    </row>
    <row r="1007" spans="5:5" x14ac:dyDescent="0.3">
      <c r="E1007" s="8"/>
    </row>
    <row r="1008" spans="5:5" x14ac:dyDescent="0.3">
      <c r="E1008" s="8"/>
    </row>
    <row r="1009" spans="5:5" x14ac:dyDescent="0.3">
      <c r="E1009" s="8"/>
    </row>
    <row r="1010" spans="5:5" x14ac:dyDescent="0.3">
      <c r="E1010" s="8"/>
    </row>
    <row r="1011" spans="5:5" x14ac:dyDescent="0.3">
      <c r="E1011" s="8"/>
    </row>
    <row r="1012" spans="5:5" x14ac:dyDescent="0.3">
      <c r="E1012" s="8"/>
    </row>
    <row r="1013" spans="5:5" x14ac:dyDescent="0.3">
      <c r="E1013" s="8"/>
    </row>
    <row r="1014" spans="5:5" x14ac:dyDescent="0.3">
      <c r="E1014" s="8"/>
    </row>
    <row r="1015" spans="5:5" x14ac:dyDescent="0.3">
      <c r="E1015" s="8"/>
    </row>
    <row r="1016" spans="5:5" x14ac:dyDescent="0.3">
      <c r="E1016" s="8"/>
    </row>
    <row r="1017" spans="5:5" x14ac:dyDescent="0.3">
      <c r="E1017" s="8"/>
    </row>
    <row r="1018" spans="5:5" x14ac:dyDescent="0.3">
      <c r="E1018" s="8"/>
    </row>
    <row r="1019" spans="5:5" x14ac:dyDescent="0.3">
      <c r="E1019" s="8"/>
    </row>
    <row r="1020" spans="5:5" x14ac:dyDescent="0.3">
      <c r="E1020" s="8"/>
    </row>
    <row r="1021" spans="5:5" x14ac:dyDescent="0.3">
      <c r="E1021" s="8"/>
    </row>
    <row r="1022" spans="5:5" x14ac:dyDescent="0.3">
      <c r="E1022" s="8"/>
    </row>
    <row r="1023" spans="5:5" x14ac:dyDescent="0.3">
      <c r="E1023" s="8"/>
    </row>
    <row r="1024" spans="5:5" x14ac:dyDescent="0.3">
      <c r="E1024" s="8"/>
    </row>
    <row r="1025" spans="5:5" x14ac:dyDescent="0.3">
      <c r="E1025" s="8"/>
    </row>
    <row r="1026" spans="5:5" x14ac:dyDescent="0.3">
      <c r="E1026" s="8"/>
    </row>
    <row r="1027" spans="5:5" x14ac:dyDescent="0.3">
      <c r="E1027" s="8"/>
    </row>
    <row r="1028" spans="5:5" x14ac:dyDescent="0.3">
      <c r="E1028" s="8"/>
    </row>
    <row r="1029" spans="5:5" x14ac:dyDescent="0.3">
      <c r="E1029" s="8"/>
    </row>
    <row r="1030" spans="5:5" x14ac:dyDescent="0.3">
      <c r="E1030" s="8"/>
    </row>
    <row r="1031" spans="5:5" x14ac:dyDescent="0.3">
      <c r="E1031" s="8"/>
    </row>
    <row r="1032" spans="5:5" x14ac:dyDescent="0.3">
      <c r="E1032" s="8"/>
    </row>
    <row r="1033" spans="5:5" x14ac:dyDescent="0.3">
      <c r="E1033" s="8"/>
    </row>
    <row r="1034" spans="5:5" x14ac:dyDescent="0.3">
      <c r="E1034" s="8"/>
    </row>
    <row r="1035" spans="5:5" x14ac:dyDescent="0.3">
      <c r="E1035" s="8"/>
    </row>
    <row r="1036" spans="5:5" x14ac:dyDescent="0.3">
      <c r="E1036" s="8"/>
    </row>
    <row r="1037" spans="5:5" x14ac:dyDescent="0.3">
      <c r="E1037" s="8"/>
    </row>
    <row r="1038" spans="5:5" x14ac:dyDescent="0.3">
      <c r="E1038" s="8"/>
    </row>
    <row r="1039" spans="5:5" x14ac:dyDescent="0.3">
      <c r="E1039" s="8"/>
    </row>
    <row r="1040" spans="5:5" x14ac:dyDescent="0.3">
      <c r="E1040" s="8"/>
    </row>
    <row r="1041" spans="5:5" x14ac:dyDescent="0.3">
      <c r="E1041" s="8"/>
    </row>
    <row r="1042" spans="5:5" x14ac:dyDescent="0.3">
      <c r="E1042" s="8"/>
    </row>
    <row r="1043" spans="5:5" x14ac:dyDescent="0.3">
      <c r="E1043" s="8"/>
    </row>
    <row r="1044" spans="5:5" x14ac:dyDescent="0.3">
      <c r="E1044" s="8"/>
    </row>
    <row r="1045" spans="5:5" x14ac:dyDescent="0.3">
      <c r="E1045" s="8"/>
    </row>
    <row r="1046" spans="5:5" x14ac:dyDescent="0.3">
      <c r="E1046" s="8"/>
    </row>
    <row r="1047" spans="5:5" x14ac:dyDescent="0.3">
      <c r="E1047" s="8"/>
    </row>
    <row r="1048" spans="5:5" x14ac:dyDescent="0.3">
      <c r="E1048" s="8"/>
    </row>
    <row r="1049" spans="5:5" x14ac:dyDescent="0.3">
      <c r="E1049" s="8"/>
    </row>
    <row r="1050" spans="5:5" x14ac:dyDescent="0.3">
      <c r="E1050" s="8"/>
    </row>
    <row r="1051" spans="5:5" x14ac:dyDescent="0.3">
      <c r="E1051" s="8"/>
    </row>
    <row r="1052" spans="5:5" x14ac:dyDescent="0.3">
      <c r="E1052" s="8"/>
    </row>
    <row r="1053" spans="5:5" x14ac:dyDescent="0.3">
      <c r="E1053" s="8"/>
    </row>
    <row r="1054" spans="5:5" x14ac:dyDescent="0.3">
      <c r="E1054" s="8"/>
    </row>
    <row r="1055" spans="5:5" x14ac:dyDescent="0.3">
      <c r="E1055" s="8"/>
    </row>
    <row r="1056" spans="5:5" x14ac:dyDescent="0.3">
      <c r="E1056" s="8"/>
    </row>
    <row r="1057" spans="5:5" x14ac:dyDescent="0.3">
      <c r="E1057" s="8"/>
    </row>
    <row r="1058" spans="5:5" x14ac:dyDescent="0.3">
      <c r="E1058" s="8"/>
    </row>
    <row r="1059" spans="5:5" x14ac:dyDescent="0.3">
      <c r="E1059" s="8"/>
    </row>
    <row r="1060" spans="5:5" x14ac:dyDescent="0.3">
      <c r="E1060" s="8"/>
    </row>
    <row r="1061" spans="5:5" x14ac:dyDescent="0.3">
      <c r="E1061" s="8"/>
    </row>
    <row r="1062" spans="5:5" x14ac:dyDescent="0.3">
      <c r="E1062" s="8"/>
    </row>
    <row r="1063" spans="5:5" x14ac:dyDescent="0.3">
      <c r="E1063" s="8"/>
    </row>
    <row r="1064" spans="5:5" x14ac:dyDescent="0.3">
      <c r="E1064" s="8"/>
    </row>
    <row r="1065" spans="5:5" x14ac:dyDescent="0.3">
      <c r="E1065" s="8"/>
    </row>
    <row r="1066" spans="5:5" x14ac:dyDescent="0.3">
      <c r="E1066" s="8"/>
    </row>
    <row r="1067" spans="5:5" x14ac:dyDescent="0.3">
      <c r="E1067" s="8"/>
    </row>
    <row r="1068" spans="5:5" x14ac:dyDescent="0.3">
      <c r="E1068" s="8"/>
    </row>
    <row r="1069" spans="5:5" x14ac:dyDescent="0.3">
      <c r="E1069" s="8"/>
    </row>
    <row r="1070" spans="5:5" x14ac:dyDescent="0.3">
      <c r="E1070" s="8"/>
    </row>
    <row r="1071" spans="5:5" x14ac:dyDescent="0.3">
      <c r="E1071" s="8"/>
    </row>
    <row r="1072" spans="5:5" x14ac:dyDescent="0.3">
      <c r="E1072" s="8"/>
    </row>
    <row r="1073" spans="5:5" x14ac:dyDescent="0.3">
      <c r="E1073" s="8"/>
    </row>
    <row r="1074" spans="5:5" x14ac:dyDescent="0.3">
      <c r="E1074" s="8"/>
    </row>
    <row r="1075" spans="5:5" x14ac:dyDescent="0.3">
      <c r="E1075" s="8"/>
    </row>
    <row r="1076" spans="5:5" x14ac:dyDescent="0.3">
      <c r="E1076" s="8"/>
    </row>
    <row r="1077" spans="5:5" x14ac:dyDescent="0.3">
      <c r="E1077" s="8"/>
    </row>
    <row r="1078" spans="5:5" x14ac:dyDescent="0.3">
      <c r="E1078" s="8"/>
    </row>
    <row r="1079" spans="5:5" x14ac:dyDescent="0.3">
      <c r="E1079" s="8"/>
    </row>
    <row r="1080" spans="5:5" x14ac:dyDescent="0.3">
      <c r="E1080" s="8"/>
    </row>
    <row r="1081" spans="5:5" x14ac:dyDescent="0.3">
      <c r="E1081" s="8"/>
    </row>
    <row r="1082" spans="5:5" x14ac:dyDescent="0.3">
      <c r="E1082" s="8"/>
    </row>
    <row r="1083" spans="5:5" x14ac:dyDescent="0.3">
      <c r="E1083" s="8"/>
    </row>
    <row r="1084" spans="5:5" x14ac:dyDescent="0.3">
      <c r="E1084" s="8"/>
    </row>
    <row r="1085" spans="5:5" x14ac:dyDescent="0.3">
      <c r="E1085" s="8"/>
    </row>
    <row r="1086" spans="5:5" x14ac:dyDescent="0.3">
      <c r="E1086" s="8"/>
    </row>
    <row r="1087" spans="5:5" x14ac:dyDescent="0.3">
      <c r="E1087" s="8"/>
    </row>
    <row r="1088" spans="5:5" x14ac:dyDescent="0.3">
      <c r="E1088" s="8"/>
    </row>
    <row r="1089" spans="5:5" x14ac:dyDescent="0.3">
      <c r="E1089" s="8"/>
    </row>
    <row r="1090" spans="5:5" x14ac:dyDescent="0.3">
      <c r="E1090" s="8"/>
    </row>
    <row r="1091" spans="5:5" x14ac:dyDescent="0.3">
      <c r="E1091" s="8"/>
    </row>
    <row r="1092" spans="5:5" x14ac:dyDescent="0.3">
      <c r="E1092" s="8"/>
    </row>
    <row r="1093" spans="5:5" x14ac:dyDescent="0.3">
      <c r="E1093" s="8"/>
    </row>
    <row r="1094" spans="5:5" x14ac:dyDescent="0.3">
      <c r="E1094" s="8"/>
    </row>
    <row r="1095" spans="5:5" x14ac:dyDescent="0.3">
      <c r="E1095" s="8"/>
    </row>
    <row r="1096" spans="5:5" x14ac:dyDescent="0.3">
      <c r="E1096" s="8"/>
    </row>
    <row r="1097" spans="5:5" x14ac:dyDescent="0.3">
      <c r="E1097" s="8"/>
    </row>
    <row r="1098" spans="5:5" x14ac:dyDescent="0.3">
      <c r="E1098" s="8"/>
    </row>
    <row r="1099" spans="5:5" x14ac:dyDescent="0.3">
      <c r="E1099" s="8"/>
    </row>
    <row r="1100" spans="5:5" x14ac:dyDescent="0.3">
      <c r="E1100" s="8"/>
    </row>
    <row r="1101" spans="5:5" x14ac:dyDescent="0.3">
      <c r="E1101" s="8"/>
    </row>
    <row r="1102" spans="5:5" x14ac:dyDescent="0.3">
      <c r="E1102" s="8"/>
    </row>
    <row r="1103" spans="5:5" x14ac:dyDescent="0.3">
      <c r="E1103" s="8"/>
    </row>
    <row r="1104" spans="5:5" x14ac:dyDescent="0.3">
      <c r="E1104" s="8"/>
    </row>
    <row r="1105" spans="5:5" x14ac:dyDescent="0.3">
      <c r="E1105" s="8"/>
    </row>
    <row r="1106" spans="5:5" x14ac:dyDescent="0.3">
      <c r="E1106" s="8"/>
    </row>
    <row r="1107" spans="5:5" x14ac:dyDescent="0.3">
      <c r="E1107" s="8"/>
    </row>
    <row r="1108" spans="5:5" x14ac:dyDescent="0.3">
      <c r="E1108" s="8"/>
    </row>
    <row r="1109" spans="5:5" x14ac:dyDescent="0.3">
      <c r="E1109" s="8"/>
    </row>
    <row r="1110" spans="5:5" x14ac:dyDescent="0.3">
      <c r="E1110" s="8"/>
    </row>
    <row r="1111" spans="5:5" x14ac:dyDescent="0.3">
      <c r="E1111" s="8"/>
    </row>
    <row r="1112" spans="5:5" x14ac:dyDescent="0.3">
      <c r="E1112" s="8"/>
    </row>
    <row r="1113" spans="5:5" x14ac:dyDescent="0.3">
      <c r="E1113" s="8"/>
    </row>
    <row r="1114" spans="5:5" x14ac:dyDescent="0.3">
      <c r="E1114" s="8"/>
    </row>
    <row r="1115" spans="5:5" x14ac:dyDescent="0.3">
      <c r="E1115" s="8"/>
    </row>
    <row r="1116" spans="5:5" x14ac:dyDescent="0.3">
      <c r="E1116" s="8"/>
    </row>
    <row r="1117" spans="5:5" x14ac:dyDescent="0.3">
      <c r="E1117" s="8"/>
    </row>
    <row r="1118" spans="5:5" x14ac:dyDescent="0.3">
      <c r="E1118" s="8"/>
    </row>
    <row r="1119" spans="5:5" x14ac:dyDescent="0.3">
      <c r="E1119" s="8"/>
    </row>
    <row r="1120" spans="5:5" x14ac:dyDescent="0.3">
      <c r="E1120" s="8"/>
    </row>
    <row r="1121" spans="5:5" x14ac:dyDescent="0.3">
      <c r="E1121" s="8"/>
    </row>
    <row r="1122" spans="5:5" x14ac:dyDescent="0.3">
      <c r="E1122" s="8"/>
    </row>
    <row r="1123" spans="5:5" x14ac:dyDescent="0.3">
      <c r="E1123" s="8"/>
    </row>
    <row r="1124" spans="5:5" x14ac:dyDescent="0.3">
      <c r="E1124" s="8"/>
    </row>
    <row r="1125" spans="5:5" x14ac:dyDescent="0.3">
      <c r="E1125" s="8"/>
    </row>
    <row r="1126" spans="5:5" x14ac:dyDescent="0.3">
      <c r="E1126" s="8"/>
    </row>
    <row r="1127" spans="5:5" x14ac:dyDescent="0.3">
      <c r="E1127" s="8"/>
    </row>
    <row r="1128" spans="5:5" x14ac:dyDescent="0.3">
      <c r="E1128" s="8"/>
    </row>
    <row r="1129" spans="5:5" x14ac:dyDescent="0.3">
      <c r="E1129" s="8"/>
    </row>
    <row r="1130" spans="5:5" x14ac:dyDescent="0.3">
      <c r="E1130" s="8"/>
    </row>
    <row r="1131" spans="5:5" x14ac:dyDescent="0.3">
      <c r="E1131" s="8"/>
    </row>
    <row r="1132" spans="5:5" x14ac:dyDescent="0.3">
      <c r="E1132" s="8"/>
    </row>
    <row r="1133" spans="5:5" x14ac:dyDescent="0.3">
      <c r="E1133" s="8"/>
    </row>
    <row r="1134" spans="5:5" x14ac:dyDescent="0.3">
      <c r="E1134" s="8"/>
    </row>
    <row r="1135" spans="5:5" x14ac:dyDescent="0.3">
      <c r="E1135" s="8"/>
    </row>
    <row r="1136" spans="5:5" x14ac:dyDescent="0.3">
      <c r="E1136" s="8"/>
    </row>
    <row r="1137" spans="5:5" x14ac:dyDescent="0.3">
      <c r="E1137" s="8"/>
    </row>
    <row r="1138" spans="5:5" x14ac:dyDescent="0.3">
      <c r="E1138" s="8"/>
    </row>
    <row r="1139" spans="5:5" x14ac:dyDescent="0.3">
      <c r="E1139" s="8"/>
    </row>
    <row r="1140" spans="5:5" x14ac:dyDescent="0.3">
      <c r="E1140" s="8"/>
    </row>
    <row r="1141" spans="5:5" x14ac:dyDescent="0.3">
      <c r="E1141" s="8"/>
    </row>
    <row r="1142" spans="5:5" x14ac:dyDescent="0.3">
      <c r="E1142" s="8"/>
    </row>
    <row r="1143" spans="5:5" x14ac:dyDescent="0.3">
      <c r="E1143" s="8"/>
    </row>
    <row r="1144" spans="5:5" x14ac:dyDescent="0.3">
      <c r="E1144" s="8"/>
    </row>
    <row r="1145" spans="5:5" x14ac:dyDescent="0.3">
      <c r="E1145" s="8"/>
    </row>
    <row r="1146" spans="5:5" x14ac:dyDescent="0.3">
      <c r="E1146" s="8"/>
    </row>
    <row r="1147" spans="5:5" x14ac:dyDescent="0.3">
      <c r="E1147" s="8"/>
    </row>
    <row r="1148" spans="5:5" x14ac:dyDescent="0.3">
      <c r="E1148" s="8"/>
    </row>
    <row r="1149" spans="5:5" x14ac:dyDescent="0.3">
      <c r="E1149" s="8"/>
    </row>
    <row r="1150" spans="5:5" x14ac:dyDescent="0.3">
      <c r="E1150" s="8"/>
    </row>
    <row r="1151" spans="5:5" x14ac:dyDescent="0.3">
      <c r="E1151" s="8"/>
    </row>
    <row r="1152" spans="5:5" x14ac:dyDescent="0.3">
      <c r="E1152" s="8"/>
    </row>
    <row r="1153" spans="5:5" x14ac:dyDescent="0.3">
      <c r="E1153" s="8"/>
    </row>
    <row r="1154" spans="5:5" x14ac:dyDescent="0.3">
      <c r="E1154" s="8"/>
    </row>
    <row r="1155" spans="5:5" x14ac:dyDescent="0.3">
      <c r="E1155" s="8"/>
    </row>
    <row r="1156" spans="5:5" x14ac:dyDescent="0.3">
      <c r="E1156" s="8"/>
    </row>
    <row r="1157" spans="5:5" x14ac:dyDescent="0.3">
      <c r="E1157" s="8"/>
    </row>
    <row r="1158" spans="5:5" x14ac:dyDescent="0.3">
      <c r="E1158" s="8"/>
    </row>
    <row r="1159" spans="5:5" x14ac:dyDescent="0.3">
      <c r="E1159" s="8"/>
    </row>
    <row r="1160" spans="5:5" x14ac:dyDescent="0.3">
      <c r="E1160" s="8"/>
    </row>
    <row r="1161" spans="5:5" x14ac:dyDescent="0.3">
      <c r="E1161" s="8"/>
    </row>
    <row r="1162" spans="5:5" x14ac:dyDescent="0.3">
      <c r="E1162" s="8"/>
    </row>
    <row r="1163" spans="5:5" x14ac:dyDescent="0.3">
      <c r="E1163" s="8"/>
    </row>
    <row r="1164" spans="5:5" x14ac:dyDescent="0.3">
      <c r="E1164" s="8"/>
    </row>
    <row r="1165" spans="5:5" x14ac:dyDescent="0.3">
      <c r="E1165" s="8"/>
    </row>
    <row r="1166" spans="5:5" x14ac:dyDescent="0.3">
      <c r="E1166" s="8"/>
    </row>
    <row r="1167" spans="5:5" x14ac:dyDescent="0.3">
      <c r="E1167" s="8"/>
    </row>
    <row r="1168" spans="5:5" x14ac:dyDescent="0.3">
      <c r="E1168" s="8"/>
    </row>
    <row r="1169" spans="5:5" x14ac:dyDescent="0.3">
      <c r="E1169" s="8"/>
    </row>
    <row r="1170" spans="5:5" x14ac:dyDescent="0.3">
      <c r="E1170" s="8"/>
    </row>
    <row r="1171" spans="5:5" x14ac:dyDescent="0.3">
      <c r="E1171" s="8"/>
    </row>
    <row r="1172" spans="5:5" x14ac:dyDescent="0.3">
      <c r="E1172" s="8"/>
    </row>
    <row r="1173" spans="5:5" x14ac:dyDescent="0.3">
      <c r="E1173" s="8"/>
    </row>
    <row r="1174" spans="5:5" x14ac:dyDescent="0.3">
      <c r="E1174" s="8"/>
    </row>
    <row r="1175" spans="5:5" x14ac:dyDescent="0.3">
      <c r="E1175" s="8"/>
    </row>
    <row r="1176" spans="5:5" x14ac:dyDescent="0.3">
      <c r="E1176" s="8"/>
    </row>
    <row r="1177" spans="5:5" x14ac:dyDescent="0.3">
      <c r="E1177" s="8"/>
    </row>
    <row r="1178" spans="5:5" x14ac:dyDescent="0.3">
      <c r="E1178" s="8"/>
    </row>
    <row r="1179" spans="5:5" x14ac:dyDescent="0.3">
      <c r="E1179" s="8"/>
    </row>
    <row r="1180" spans="5:5" x14ac:dyDescent="0.3">
      <c r="E1180" s="8"/>
    </row>
    <row r="1181" spans="5:5" x14ac:dyDescent="0.3">
      <c r="E1181" s="8"/>
    </row>
    <row r="1182" spans="5:5" x14ac:dyDescent="0.3">
      <c r="E1182" s="8"/>
    </row>
    <row r="1183" spans="5:5" x14ac:dyDescent="0.3">
      <c r="E1183" s="8"/>
    </row>
    <row r="1184" spans="5:5" x14ac:dyDescent="0.3">
      <c r="E1184" s="8"/>
    </row>
    <row r="1185" spans="5:5" x14ac:dyDescent="0.3">
      <c r="E1185" s="8"/>
    </row>
    <row r="1186" spans="5:5" x14ac:dyDescent="0.3">
      <c r="E1186" s="8"/>
    </row>
    <row r="1187" spans="5:5" x14ac:dyDescent="0.3">
      <c r="E1187" s="8"/>
    </row>
    <row r="1188" spans="5:5" x14ac:dyDescent="0.3">
      <c r="E1188" s="8"/>
    </row>
    <row r="1189" spans="5:5" x14ac:dyDescent="0.3">
      <c r="E1189" s="8"/>
    </row>
    <row r="1190" spans="5:5" x14ac:dyDescent="0.3">
      <c r="E1190" s="8"/>
    </row>
    <row r="1191" spans="5:5" x14ac:dyDescent="0.3">
      <c r="E1191" s="8"/>
    </row>
    <row r="1192" spans="5:5" x14ac:dyDescent="0.3">
      <c r="E1192" s="8"/>
    </row>
    <row r="1193" spans="5:5" x14ac:dyDescent="0.3">
      <c r="E1193" s="8"/>
    </row>
    <row r="1194" spans="5:5" x14ac:dyDescent="0.3">
      <c r="E1194" s="8"/>
    </row>
    <row r="1195" spans="5:5" x14ac:dyDescent="0.3">
      <c r="E1195" s="8"/>
    </row>
    <row r="1196" spans="5:5" x14ac:dyDescent="0.3">
      <c r="E1196" s="8"/>
    </row>
    <row r="1197" spans="5:5" x14ac:dyDescent="0.3">
      <c r="E1197" s="8"/>
    </row>
    <row r="1198" spans="5:5" x14ac:dyDescent="0.3">
      <c r="E1198" s="8"/>
    </row>
    <row r="1199" spans="5:5" x14ac:dyDescent="0.3">
      <c r="E1199" s="8"/>
    </row>
    <row r="1200" spans="5:5" x14ac:dyDescent="0.3">
      <c r="E1200" s="8"/>
    </row>
    <row r="1201" spans="5:5" x14ac:dyDescent="0.3">
      <c r="E1201" s="8"/>
    </row>
    <row r="1202" spans="5:5" x14ac:dyDescent="0.3">
      <c r="E1202" s="8"/>
    </row>
    <row r="1203" spans="5:5" x14ac:dyDescent="0.3">
      <c r="E1203" s="8"/>
    </row>
    <row r="1204" spans="5:5" x14ac:dyDescent="0.3">
      <c r="E1204" s="8"/>
    </row>
    <row r="1205" spans="5:5" x14ac:dyDescent="0.3">
      <c r="E1205" s="8"/>
    </row>
    <row r="1206" spans="5:5" x14ac:dyDescent="0.3">
      <c r="E1206" s="8"/>
    </row>
    <row r="1207" spans="5:5" x14ac:dyDescent="0.3">
      <c r="E1207" s="8"/>
    </row>
    <row r="1208" spans="5:5" x14ac:dyDescent="0.3">
      <c r="E1208" s="8"/>
    </row>
    <row r="1209" spans="5:5" x14ac:dyDescent="0.3">
      <c r="E1209" s="8"/>
    </row>
    <row r="1210" spans="5:5" x14ac:dyDescent="0.3">
      <c r="E1210" s="8"/>
    </row>
    <row r="1211" spans="5:5" x14ac:dyDescent="0.3">
      <c r="E1211" s="8"/>
    </row>
    <row r="1212" spans="5:5" x14ac:dyDescent="0.3">
      <c r="E1212" s="8"/>
    </row>
    <row r="1213" spans="5:5" x14ac:dyDescent="0.3">
      <c r="E1213" s="8"/>
    </row>
    <row r="1214" spans="5:5" x14ac:dyDescent="0.3">
      <c r="E1214" s="8"/>
    </row>
    <row r="1215" spans="5:5" x14ac:dyDescent="0.3">
      <c r="E1215" s="8"/>
    </row>
    <row r="1216" spans="5:5" x14ac:dyDescent="0.3">
      <c r="E1216" s="8"/>
    </row>
    <row r="1217" spans="5:5" x14ac:dyDescent="0.3">
      <c r="E1217" s="8"/>
    </row>
    <row r="1218" spans="5:5" x14ac:dyDescent="0.3">
      <c r="E1218" s="8"/>
    </row>
    <row r="1219" spans="5:5" x14ac:dyDescent="0.3">
      <c r="E1219" s="8"/>
    </row>
    <row r="1220" spans="5:5" x14ac:dyDescent="0.3">
      <c r="E1220" s="8"/>
    </row>
    <row r="1221" spans="5:5" x14ac:dyDescent="0.3">
      <c r="E1221" s="8"/>
    </row>
    <row r="1222" spans="5:5" x14ac:dyDescent="0.3">
      <c r="E1222" s="8"/>
    </row>
    <row r="1223" spans="5:5" x14ac:dyDescent="0.3">
      <c r="E1223" s="8"/>
    </row>
    <row r="1224" spans="5:5" x14ac:dyDescent="0.3">
      <c r="E1224" s="8"/>
    </row>
    <row r="1225" spans="5:5" x14ac:dyDescent="0.3">
      <c r="E1225" s="8"/>
    </row>
    <row r="1226" spans="5:5" x14ac:dyDescent="0.3">
      <c r="E1226" s="8"/>
    </row>
    <row r="1227" spans="5:5" x14ac:dyDescent="0.3">
      <c r="E1227" s="8"/>
    </row>
    <row r="1228" spans="5:5" x14ac:dyDescent="0.3">
      <c r="E1228" s="8"/>
    </row>
    <row r="1229" spans="5:5" x14ac:dyDescent="0.3">
      <c r="E1229" s="8"/>
    </row>
    <row r="1230" spans="5:5" x14ac:dyDescent="0.3">
      <c r="E1230" s="8"/>
    </row>
    <row r="1231" spans="5:5" x14ac:dyDescent="0.3">
      <c r="E1231" s="8"/>
    </row>
    <row r="1232" spans="5:5" x14ac:dyDescent="0.3">
      <c r="E1232" s="8"/>
    </row>
    <row r="1233" spans="5:5" x14ac:dyDescent="0.3">
      <c r="E1233" s="8"/>
    </row>
    <row r="1234" spans="5:5" x14ac:dyDescent="0.3">
      <c r="E1234" s="8"/>
    </row>
    <row r="1235" spans="5:5" x14ac:dyDescent="0.3">
      <c r="E1235" s="8"/>
    </row>
    <row r="1236" spans="5:5" x14ac:dyDescent="0.3">
      <c r="E1236" s="8"/>
    </row>
    <row r="1237" spans="5:5" x14ac:dyDescent="0.3">
      <c r="E1237" s="8"/>
    </row>
    <row r="1238" spans="5:5" x14ac:dyDescent="0.3">
      <c r="E1238" s="8"/>
    </row>
    <row r="1239" spans="5:5" x14ac:dyDescent="0.3">
      <c r="E1239" s="8"/>
    </row>
    <row r="1240" spans="5:5" x14ac:dyDescent="0.3">
      <c r="E1240" s="8"/>
    </row>
    <row r="1241" spans="5:5" x14ac:dyDescent="0.3">
      <c r="E1241" s="8"/>
    </row>
    <row r="1242" spans="5:5" x14ac:dyDescent="0.3">
      <c r="E1242" s="8"/>
    </row>
    <row r="1243" spans="5:5" x14ac:dyDescent="0.3">
      <c r="E1243" s="8"/>
    </row>
    <row r="1244" spans="5:5" x14ac:dyDescent="0.3">
      <c r="E1244" s="8"/>
    </row>
    <row r="1245" spans="5:5" x14ac:dyDescent="0.3">
      <c r="E1245" s="8"/>
    </row>
    <row r="1246" spans="5:5" x14ac:dyDescent="0.3">
      <c r="E1246" s="8"/>
    </row>
    <row r="1247" spans="5:5" x14ac:dyDescent="0.3">
      <c r="E1247" s="8"/>
    </row>
    <row r="1248" spans="5:5" x14ac:dyDescent="0.3">
      <c r="E1248" s="8"/>
    </row>
    <row r="1249" spans="5:5" x14ac:dyDescent="0.3">
      <c r="E1249" s="8"/>
    </row>
    <row r="1250" spans="5:5" x14ac:dyDescent="0.3">
      <c r="E1250" s="8"/>
    </row>
    <row r="1251" spans="5:5" x14ac:dyDescent="0.3">
      <c r="E1251" s="8"/>
    </row>
    <row r="1252" spans="5:5" x14ac:dyDescent="0.3">
      <c r="E1252" s="8"/>
    </row>
    <row r="1253" spans="5:5" x14ac:dyDescent="0.3">
      <c r="E1253" s="8"/>
    </row>
    <row r="1254" spans="5:5" x14ac:dyDescent="0.3">
      <c r="E1254" s="8"/>
    </row>
    <row r="1255" spans="5:5" x14ac:dyDescent="0.3">
      <c r="E1255" s="8"/>
    </row>
    <row r="1256" spans="5:5" x14ac:dyDescent="0.3">
      <c r="E1256" s="8"/>
    </row>
    <row r="1257" spans="5:5" x14ac:dyDescent="0.3">
      <c r="E1257" s="8"/>
    </row>
    <row r="1258" spans="5:5" x14ac:dyDescent="0.3">
      <c r="E1258" s="8"/>
    </row>
    <row r="1259" spans="5:5" x14ac:dyDescent="0.3">
      <c r="E1259" s="8"/>
    </row>
    <row r="1260" spans="5:5" x14ac:dyDescent="0.3">
      <c r="E1260" s="8"/>
    </row>
    <row r="1261" spans="5:5" x14ac:dyDescent="0.3">
      <c r="E1261" s="8"/>
    </row>
    <row r="1262" spans="5:5" x14ac:dyDescent="0.3">
      <c r="E1262" s="8"/>
    </row>
    <row r="1263" spans="5:5" x14ac:dyDescent="0.3">
      <c r="E1263" s="8"/>
    </row>
    <row r="1264" spans="5:5" x14ac:dyDescent="0.3">
      <c r="E1264" s="8"/>
    </row>
    <row r="1265" spans="5:5" x14ac:dyDescent="0.3">
      <c r="E1265" s="8"/>
    </row>
    <row r="1266" spans="5:5" x14ac:dyDescent="0.3">
      <c r="E1266" s="8"/>
    </row>
    <row r="1267" spans="5:5" x14ac:dyDescent="0.3">
      <c r="E1267" s="8"/>
    </row>
    <row r="1268" spans="5:5" x14ac:dyDescent="0.3">
      <c r="E1268" s="8"/>
    </row>
    <row r="1269" spans="5:5" x14ac:dyDescent="0.3">
      <c r="E1269" s="8"/>
    </row>
    <row r="1270" spans="5:5" x14ac:dyDescent="0.3">
      <c r="E1270" s="8"/>
    </row>
    <row r="1271" spans="5:5" x14ac:dyDescent="0.3">
      <c r="E1271" s="8"/>
    </row>
    <row r="1272" spans="5:5" x14ac:dyDescent="0.3">
      <c r="E1272" s="8"/>
    </row>
    <row r="1273" spans="5:5" x14ac:dyDescent="0.3">
      <c r="E1273" s="8"/>
    </row>
    <row r="1274" spans="5:5" x14ac:dyDescent="0.3">
      <c r="E1274" s="8"/>
    </row>
    <row r="1275" spans="5:5" x14ac:dyDescent="0.3">
      <c r="E1275" s="8"/>
    </row>
    <row r="1276" spans="5:5" x14ac:dyDescent="0.3">
      <c r="E1276" s="8"/>
    </row>
    <row r="1277" spans="5:5" x14ac:dyDescent="0.3">
      <c r="E1277" s="8"/>
    </row>
    <row r="1278" spans="5:5" x14ac:dyDescent="0.3">
      <c r="E1278" s="8"/>
    </row>
    <row r="1279" spans="5:5" x14ac:dyDescent="0.3">
      <c r="E1279" s="8"/>
    </row>
    <row r="1280" spans="5:5" x14ac:dyDescent="0.3">
      <c r="E1280" s="8"/>
    </row>
    <row r="1281" spans="5:5" x14ac:dyDescent="0.3">
      <c r="E1281" s="8"/>
    </row>
    <row r="1282" spans="5:5" x14ac:dyDescent="0.3">
      <c r="E1282" s="8"/>
    </row>
    <row r="1283" spans="5:5" x14ac:dyDescent="0.3">
      <c r="E1283" s="8"/>
    </row>
    <row r="1284" spans="5:5" x14ac:dyDescent="0.3">
      <c r="E1284" s="8"/>
    </row>
    <row r="1285" spans="5:5" x14ac:dyDescent="0.3">
      <c r="E1285" s="8"/>
    </row>
    <row r="1286" spans="5:5" x14ac:dyDescent="0.3">
      <c r="E1286" s="8"/>
    </row>
    <row r="1287" spans="5:5" x14ac:dyDescent="0.3">
      <c r="E1287" s="8"/>
    </row>
    <row r="1288" spans="5:5" x14ac:dyDescent="0.3">
      <c r="E1288" s="8"/>
    </row>
    <row r="1289" spans="5:5" x14ac:dyDescent="0.3">
      <c r="E1289" s="8"/>
    </row>
    <row r="1290" spans="5:5" x14ac:dyDescent="0.3">
      <c r="E1290" s="8"/>
    </row>
    <row r="1291" spans="5:5" x14ac:dyDescent="0.3">
      <c r="E1291" s="8"/>
    </row>
    <row r="1292" spans="5:5" x14ac:dyDescent="0.3">
      <c r="E1292" s="8"/>
    </row>
    <row r="1293" spans="5:5" x14ac:dyDescent="0.3">
      <c r="E1293" s="8"/>
    </row>
    <row r="1294" spans="5:5" x14ac:dyDescent="0.3">
      <c r="E1294" s="8"/>
    </row>
    <row r="1295" spans="5:5" x14ac:dyDescent="0.3">
      <c r="E1295" s="8"/>
    </row>
    <row r="1296" spans="5:5" x14ac:dyDescent="0.3">
      <c r="E1296" s="8"/>
    </row>
    <row r="1297" spans="5:5" x14ac:dyDescent="0.3">
      <c r="E1297" s="8"/>
    </row>
    <row r="1298" spans="5:5" x14ac:dyDescent="0.3">
      <c r="E1298" s="8"/>
    </row>
    <row r="1299" spans="5:5" x14ac:dyDescent="0.3">
      <c r="E1299" s="8"/>
    </row>
    <row r="1300" spans="5:5" x14ac:dyDescent="0.3">
      <c r="E1300" s="8"/>
    </row>
    <row r="1301" spans="5:5" x14ac:dyDescent="0.3">
      <c r="E1301" s="8"/>
    </row>
    <row r="1302" spans="5:5" x14ac:dyDescent="0.3">
      <c r="E1302" s="8"/>
    </row>
    <row r="1303" spans="5:5" x14ac:dyDescent="0.3">
      <c r="E1303" s="8"/>
    </row>
    <row r="1304" spans="5:5" x14ac:dyDescent="0.3">
      <c r="E1304" s="8"/>
    </row>
    <row r="1305" spans="5:5" x14ac:dyDescent="0.3">
      <c r="E1305" s="8"/>
    </row>
    <row r="1306" spans="5:5" x14ac:dyDescent="0.3">
      <c r="E1306" s="8"/>
    </row>
    <row r="1307" spans="5:5" x14ac:dyDescent="0.3">
      <c r="E1307" s="8"/>
    </row>
    <row r="1308" spans="5:5" x14ac:dyDescent="0.3">
      <c r="E1308" s="8"/>
    </row>
    <row r="1309" spans="5:5" x14ac:dyDescent="0.3">
      <c r="E1309" s="8"/>
    </row>
    <row r="1310" spans="5:5" x14ac:dyDescent="0.3">
      <c r="E1310" s="8"/>
    </row>
    <row r="1311" spans="5:5" x14ac:dyDescent="0.3">
      <c r="E1311" s="8"/>
    </row>
    <row r="1312" spans="5:5" x14ac:dyDescent="0.3">
      <c r="E1312" s="8"/>
    </row>
    <row r="1313" spans="5:5" x14ac:dyDescent="0.3">
      <c r="E1313" s="8"/>
    </row>
    <row r="1314" spans="5:5" x14ac:dyDescent="0.3">
      <c r="E1314" s="8"/>
    </row>
    <row r="1315" spans="5:5" x14ac:dyDescent="0.3">
      <c r="E1315" s="8"/>
    </row>
    <row r="1316" spans="5:5" x14ac:dyDescent="0.3">
      <c r="E1316" s="8"/>
    </row>
    <row r="1317" spans="5:5" x14ac:dyDescent="0.3">
      <c r="E1317" s="8"/>
    </row>
    <row r="1318" spans="5:5" x14ac:dyDescent="0.3">
      <c r="E1318" s="8"/>
    </row>
    <row r="1319" spans="5:5" x14ac:dyDescent="0.3">
      <c r="E1319" s="8"/>
    </row>
    <row r="1320" spans="5:5" x14ac:dyDescent="0.3">
      <c r="E1320" s="8"/>
    </row>
    <row r="1321" spans="5:5" x14ac:dyDescent="0.3">
      <c r="E1321" s="8"/>
    </row>
    <row r="1322" spans="5:5" x14ac:dyDescent="0.3">
      <c r="E1322" s="8"/>
    </row>
    <row r="1323" spans="5:5" x14ac:dyDescent="0.3">
      <c r="E1323" s="8"/>
    </row>
    <row r="1324" spans="5:5" x14ac:dyDescent="0.3">
      <c r="E1324" s="8"/>
    </row>
    <row r="1325" spans="5:5" x14ac:dyDescent="0.3">
      <c r="E1325" s="8"/>
    </row>
    <row r="1326" spans="5:5" x14ac:dyDescent="0.3">
      <c r="E1326" s="8"/>
    </row>
    <row r="1327" spans="5:5" x14ac:dyDescent="0.3">
      <c r="E1327" s="8"/>
    </row>
    <row r="1328" spans="5:5" x14ac:dyDescent="0.3">
      <c r="E1328" s="8"/>
    </row>
    <row r="1329" spans="5:5" x14ac:dyDescent="0.3">
      <c r="E1329" s="8"/>
    </row>
    <row r="1330" spans="5:5" x14ac:dyDescent="0.3">
      <c r="E1330" s="8"/>
    </row>
    <row r="1331" spans="5:5" x14ac:dyDescent="0.3">
      <c r="E1331" s="8"/>
    </row>
    <row r="1332" spans="5:5" x14ac:dyDescent="0.3">
      <c r="E1332" s="8"/>
    </row>
    <row r="1333" spans="5:5" x14ac:dyDescent="0.3">
      <c r="E1333" s="8"/>
    </row>
    <row r="1334" spans="5:5" x14ac:dyDescent="0.3">
      <c r="E1334" s="8"/>
    </row>
    <row r="1335" spans="5:5" x14ac:dyDescent="0.3">
      <c r="E1335" s="8"/>
    </row>
    <row r="1336" spans="5:5" x14ac:dyDescent="0.3">
      <c r="E1336" s="8"/>
    </row>
    <row r="1337" spans="5:5" x14ac:dyDescent="0.3">
      <c r="E1337" s="8"/>
    </row>
    <row r="1338" spans="5:5" x14ac:dyDescent="0.3">
      <c r="E1338" s="8"/>
    </row>
    <row r="1339" spans="5:5" x14ac:dyDescent="0.3">
      <c r="E1339" s="8"/>
    </row>
    <row r="1340" spans="5:5" x14ac:dyDescent="0.3">
      <c r="E1340" s="8"/>
    </row>
    <row r="1341" spans="5:5" x14ac:dyDescent="0.3">
      <c r="E1341" s="8"/>
    </row>
    <row r="1342" spans="5:5" x14ac:dyDescent="0.3">
      <c r="E1342" s="8"/>
    </row>
    <row r="1343" spans="5:5" x14ac:dyDescent="0.3">
      <c r="E1343" s="8"/>
    </row>
    <row r="1344" spans="5:5" x14ac:dyDescent="0.3">
      <c r="E1344" s="8"/>
    </row>
    <row r="1345" spans="5:5" x14ac:dyDescent="0.3">
      <c r="E1345" s="8"/>
    </row>
    <row r="1346" spans="5:5" x14ac:dyDescent="0.3">
      <c r="E1346" s="8"/>
    </row>
    <row r="1347" spans="5:5" x14ac:dyDescent="0.3">
      <c r="E1347" s="8"/>
    </row>
    <row r="1348" spans="5:5" x14ac:dyDescent="0.3">
      <c r="E1348" s="8"/>
    </row>
    <row r="1349" spans="5:5" x14ac:dyDescent="0.3">
      <c r="E1349" s="8"/>
    </row>
    <row r="1350" spans="5:5" x14ac:dyDescent="0.3">
      <c r="E1350" s="8"/>
    </row>
    <row r="1351" spans="5:5" x14ac:dyDescent="0.3">
      <c r="E1351" s="8"/>
    </row>
    <row r="1352" spans="5:5" x14ac:dyDescent="0.3">
      <c r="E1352" s="8"/>
    </row>
    <row r="1353" spans="5:5" x14ac:dyDescent="0.3">
      <c r="E1353" s="8"/>
    </row>
    <row r="1354" spans="5:5" x14ac:dyDescent="0.3">
      <c r="E1354" s="8"/>
    </row>
    <row r="1355" spans="5:5" x14ac:dyDescent="0.3">
      <c r="E1355" s="8"/>
    </row>
    <row r="1356" spans="5:5" x14ac:dyDescent="0.3">
      <c r="E1356" s="8"/>
    </row>
    <row r="1357" spans="5:5" x14ac:dyDescent="0.3">
      <c r="E1357" s="8"/>
    </row>
    <row r="1358" spans="5:5" x14ac:dyDescent="0.3">
      <c r="E1358" s="8"/>
    </row>
    <row r="1359" spans="5:5" x14ac:dyDescent="0.3">
      <c r="E1359" s="8"/>
    </row>
    <row r="1360" spans="5:5" x14ac:dyDescent="0.3">
      <c r="E1360" s="8"/>
    </row>
    <row r="1361" spans="5:5" x14ac:dyDescent="0.3">
      <c r="E1361" s="8"/>
    </row>
    <row r="1362" spans="5:5" x14ac:dyDescent="0.3">
      <c r="E1362" s="8"/>
    </row>
    <row r="1363" spans="5:5" x14ac:dyDescent="0.3">
      <c r="E1363" s="8"/>
    </row>
    <row r="1364" spans="5:5" x14ac:dyDescent="0.3">
      <c r="E1364" s="8"/>
    </row>
    <row r="1365" spans="5:5" x14ac:dyDescent="0.3">
      <c r="E1365" s="8"/>
    </row>
    <row r="1366" spans="5:5" x14ac:dyDescent="0.3">
      <c r="E1366" s="8"/>
    </row>
    <row r="1367" spans="5:5" x14ac:dyDescent="0.3">
      <c r="E1367" s="8"/>
    </row>
    <row r="1368" spans="5:5" x14ac:dyDescent="0.3">
      <c r="E1368" s="8"/>
    </row>
    <row r="1369" spans="5:5" x14ac:dyDescent="0.3">
      <c r="E1369" s="8"/>
    </row>
    <row r="1370" spans="5:5" x14ac:dyDescent="0.3">
      <c r="E1370" s="8"/>
    </row>
    <row r="1371" spans="5:5" x14ac:dyDescent="0.3">
      <c r="E1371" s="8"/>
    </row>
    <row r="1372" spans="5:5" x14ac:dyDescent="0.3">
      <c r="E1372" s="8"/>
    </row>
    <row r="1373" spans="5:5" x14ac:dyDescent="0.3">
      <c r="E1373" s="8"/>
    </row>
    <row r="1374" spans="5:5" x14ac:dyDescent="0.3">
      <c r="E1374" s="8"/>
    </row>
    <row r="1375" spans="5:5" x14ac:dyDescent="0.3">
      <c r="E1375" s="8"/>
    </row>
    <row r="1376" spans="5:5" x14ac:dyDescent="0.3">
      <c r="E1376" s="8"/>
    </row>
    <row r="1377" spans="5:5" x14ac:dyDescent="0.3">
      <c r="E1377" s="8"/>
    </row>
    <row r="1378" spans="5:5" x14ac:dyDescent="0.3">
      <c r="E1378" s="8"/>
    </row>
    <row r="1379" spans="5:5" x14ac:dyDescent="0.3">
      <c r="E1379" s="8"/>
    </row>
    <row r="1380" spans="5:5" x14ac:dyDescent="0.3">
      <c r="E1380" s="8"/>
    </row>
    <row r="1381" spans="5:5" x14ac:dyDescent="0.3">
      <c r="E1381" s="8"/>
    </row>
    <row r="1382" spans="5:5" x14ac:dyDescent="0.3">
      <c r="E1382" s="8"/>
    </row>
    <row r="1383" spans="5:5" x14ac:dyDescent="0.3">
      <c r="E1383" s="8"/>
    </row>
    <row r="1384" spans="5:5" x14ac:dyDescent="0.3">
      <c r="E1384" s="8"/>
    </row>
    <row r="1385" spans="5:5" x14ac:dyDescent="0.3">
      <c r="E1385" s="8"/>
    </row>
    <row r="1386" spans="5:5" x14ac:dyDescent="0.3">
      <c r="E1386" s="8"/>
    </row>
    <row r="1387" spans="5:5" x14ac:dyDescent="0.3">
      <c r="E1387" s="8"/>
    </row>
    <row r="1388" spans="5:5" x14ac:dyDescent="0.3">
      <c r="E1388" s="8"/>
    </row>
    <row r="1389" spans="5:5" x14ac:dyDescent="0.3">
      <c r="E1389" s="8"/>
    </row>
    <row r="1390" spans="5:5" x14ac:dyDescent="0.3">
      <c r="E1390" s="8"/>
    </row>
    <row r="1391" spans="5:5" x14ac:dyDescent="0.3">
      <c r="E1391" s="8"/>
    </row>
    <row r="1392" spans="5:5" x14ac:dyDescent="0.3">
      <c r="E1392" s="8"/>
    </row>
    <row r="1393" spans="5:5" x14ac:dyDescent="0.3">
      <c r="E1393" s="8"/>
    </row>
    <row r="1394" spans="5:5" x14ac:dyDescent="0.3">
      <c r="E1394" s="8"/>
    </row>
    <row r="1395" spans="5:5" x14ac:dyDescent="0.3">
      <c r="E1395" s="8"/>
    </row>
    <row r="1396" spans="5:5" x14ac:dyDescent="0.3">
      <c r="E1396" s="8"/>
    </row>
    <row r="1397" spans="5:5" x14ac:dyDescent="0.3">
      <c r="E1397" s="8"/>
    </row>
    <row r="1398" spans="5:5" x14ac:dyDescent="0.3">
      <c r="E1398" s="8"/>
    </row>
    <row r="1399" spans="5:5" x14ac:dyDescent="0.3">
      <c r="E1399" s="8"/>
    </row>
    <row r="1400" spans="5:5" x14ac:dyDescent="0.3">
      <c r="E1400" s="8"/>
    </row>
    <row r="1401" spans="5:5" x14ac:dyDescent="0.3">
      <c r="E1401" s="8"/>
    </row>
    <row r="1402" spans="5:5" x14ac:dyDescent="0.3">
      <c r="E1402" s="8"/>
    </row>
    <row r="1403" spans="5:5" x14ac:dyDescent="0.3">
      <c r="E1403" s="8"/>
    </row>
    <row r="1404" spans="5:5" x14ac:dyDescent="0.3">
      <c r="E1404" s="8"/>
    </row>
    <row r="1405" spans="5:5" x14ac:dyDescent="0.3">
      <c r="E1405" s="8"/>
    </row>
    <row r="1406" spans="5:5" x14ac:dyDescent="0.3">
      <c r="E1406" s="8"/>
    </row>
    <row r="1407" spans="5:5" x14ac:dyDescent="0.3">
      <c r="E1407" s="8"/>
    </row>
    <row r="1408" spans="5:5" x14ac:dyDescent="0.3">
      <c r="E1408" s="8"/>
    </row>
    <row r="1409" spans="5:5" x14ac:dyDescent="0.3">
      <c r="E1409" s="8"/>
    </row>
    <row r="1410" spans="5:5" x14ac:dyDescent="0.3">
      <c r="E1410" s="8"/>
    </row>
    <row r="1411" spans="5:5" x14ac:dyDescent="0.3">
      <c r="E1411" s="8"/>
    </row>
    <row r="1412" spans="5:5" x14ac:dyDescent="0.3">
      <c r="E1412" s="8"/>
    </row>
    <row r="1413" spans="5:5" x14ac:dyDescent="0.3">
      <c r="E1413" s="8"/>
    </row>
    <row r="1414" spans="5:5" x14ac:dyDescent="0.3">
      <c r="E1414" s="8"/>
    </row>
    <row r="1415" spans="5:5" x14ac:dyDescent="0.3">
      <c r="E1415" s="8"/>
    </row>
    <row r="1416" spans="5:5" x14ac:dyDescent="0.3">
      <c r="E1416" s="8"/>
    </row>
    <row r="1417" spans="5:5" x14ac:dyDescent="0.3">
      <c r="E1417" s="8"/>
    </row>
    <row r="1418" spans="5:5" x14ac:dyDescent="0.3">
      <c r="E1418" s="8"/>
    </row>
    <row r="1419" spans="5:5" x14ac:dyDescent="0.3">
      <c r="E1419" s="8"/>
    </row>
    <row r="1420" spans="5:5" x14ac:dyDescent="0.3">
      <c r="E1420" s="8"/>
    </row>
    <row r="1421" spans="5:5" x14ac:dyDescent="0.3">
      <c r="E1421" s="8"/>
    </row>
    <row r="1422" spans="5:5" x14ac:dyDescent="0.3">
      <c r="E1422" s="8"/>
    </row>
    <row r="1423" spans="5:5" x14ac:dyDescent="0.3">
      <c r="E1423" s="8"/>
    </row>
    <row r="1424" spans="5:5" x14ac:dyDescent="0.3">
      <c r="E1424" s="8"/>
    </row>
    <row r="1425" spans="5:5" x14ac:dyDescent="0.3">
      <c r="E1425" s="8"/>
    </row>
    <row r="1426" spans="5:5" x14ac:dyDescent="0.3">
      <c r="E1426" s="8"/>
    </row>
    <row r="1427" spans="5:5" x14ac:dyDescent="0.3">
      <c r="E1427" s="8"/>
    </row>
    <row r="1428" spans="5:5" x14ac:dyDescent="0.3">
      <c r="E1428" s="8"/>
    </row>
    <row r="1429" spans="5:5" x14ac:dyDescent="0.3">
      <c r="E1429" s="8"/>
    </row>
    <row r="1430" spans="5:5" x14ac:dyDescent="0.3">
      <c r="E1430" s="8"/>
    </row>
    <row r="1431" spans="5:5" x14ac:dyDescent="0.3">
      <c r="E1431" s="8"/>
    </row>
    <row r="1432" spans="5:5" x14ac:dyDescent="0.3">
      <c r="E1432" s="8"/>
    </row>
    <row r="1433" spans="5:5" x14ac:dyDescent="0.3">
      <c r="E1433" s="8"/>
    </row>
    <row r="1434" spans="5:5" x14ac:dyDescent="0.3">
      <c r="E1434" s="8"/>
    </row>
    <row r="1435" spans="5:5" x14ac:dyDescent="0.3">
      <c r="E1435" s="8"/>
    </row>
    <row r="1436" spans="5:5" x14ac:dyDescent="0.3">
      <c r="E1436" s="8"/>
    </row>
    <row r="1437" spans="5:5" x14ac:dyDescent="0.3">
      <c r="E1437" s="8"/>
    </row>
    <row r="1438" spans="5:5" x14ac:dyDescent="0.3">
      <c r="E1438" s="8"/>
    </row>
    <row r="1439" spans="5:5" x14ac:dyDescent="0.3">
      <c r="E1439" s="8"/>
    </row>
    <row r="1440" spans="5:5" x14ac:dyDescent="0.3">
      <c r="E1440" s="8"/>
    </row>
    <row r="1441" spans="5:5" x14ac:dyDescent="0.3">
      <c r="E1441" s="8"/>
    </row>
    <row r="1442" spans="5:5" x14ac:dyDescent="0.3">
      <c r="E1442" s="8"/>
    </row>
    <row r="1443" spans="5:5" x14ac:dyDescent="0.3">
      <c r="E1443" s="8"/>
    </row>
    <row r="1444" spans="5:5" x14ac:dyDescent="0.3">
      <c r="E1444" s="8"/>
    </row>
    <row r="1445" spans="5:5" x14ac:dyDescent="0.3">
      <c r="E1445" s="8"/>
    </row>
    <row r="1446" spans="5:5" x14ac:dyDescent="0.3">
      <c r="E1446" s="8"/>
    </row>
    <row r="1447" spans="5:5" x14ac:dyDescent="0.3">
      <c r="E1447" s="8"/>
    </row>
    <row r="1448" spans="5:5" x14ac:dyDescent="0.3">
      <c r="E1448" s="8"/>
    </row>
    <row r="1449" spans="5:5" x14ac:dyDescent="0.3">
      <c r="E1449" s="8"/>
    </row>
    <row r="1450" spans="5:5" x14ac:dyDescent="0.3">
      <c r="E1450" s="8"/>
    </row>
    <row r="1451" spans="5:5" x14ac:dyDescent="0.3">
      <c r="E1451" s="8"/>
    </row>
    <row r="1452" spans="5:5" x14ac:dyDescent="0.3">
      <c r="E1452" s="8"/>
    </row>
    <row r="1453" spans="5:5" x14ac:dyDescent="0.3">
      <c r="E1453" s="8"/>
    </row>
    <row r="1454" spans="5:5" x14ac:dyDescent="0.3">
      <c r="E1454" s="8"/>
    </row>
    <row r="1455" spans="5:5" x14ac:dyDescent="0.3">
      <c r="E1455" s="8"/>
    </row>
    <row r="1456" spans="5:5" x14ac:dyDescent="0.3">
      <c r="E1456" s="8"/>
    </row>
    <row r="1457" spans="5:5" x14ac:dyDescent="0.3">
      <c r="E1457" s="8"/>
    </row>
    <row r="1458" spans="5:5" x14ac:dyDescent="0.3">
      <c r="E1458" s="8"/>
    </row>
    <row r="1459" spans="5:5" x14ac:dyDescent="0.3">
      <c r="E1459" s="8"/>
    </row>
    <row r="1460" spans="5:5" x14ac:dyDescent="0.3">
      <c r="E1460" s="8"/>
    </row>
    <row r="1461" spans="5:5" x14ac:dyDescent="0.3">
      <c r="E1461" s="8"/>
    </row>
    <row r="1462" spans="5:5" x14ac:dyDescent="0.3">
      <c r="E1462" s="8"/>
    </row>
    <row r="1463" spans="5:5" x14ac:dyDescent="0.3">
      <c r="E1463" s="8"/>
    </row>
    <row r="1464" spans="5:5" x14ac:dyDescent="0.3">
      <c r="E1464" s="8"/>
    </row>
    <row r="1465" spans="5:5" x14ac:dyDescent="0.3">
      <c r="E1465" s="8"/>
    </row>
    <row r="1466" spans="5:5" x14ac:dyDescent="0.3">
      <c r="E1466" s="8"/>
    </row>
    <row r="1467" spans="5:5" x14ac:dyDescent="0.3">
      <c r="E1467" s="8"/>
    </row>
    <row r="1468" spans="5:5" x14ac:dyDescent="0.3">
      <c r="E1468" s="8"/>
    </row>
    <row r="1469" spans="5:5" x14ac:dyDescent="0.3">
      <c r="E1469" s="8"/>
    </row>
    <row r="1470" spans="5:5" x14ac:dyDescent="0.3">
      <c r="E1470" s="8"/>
    </row>
    <row r="1471" spans="5:5" x14ac:dyDescent="0.3">
      <c r="E1471" s="8"/>
    </row>
    <row r="1472" spans="5:5" x14ac:dyDescent="0.3">
      <c r="E1472" s="8"/>
    </row>
    <row r="1473" spans="5:5" x14ac:dyDescent="0.3">
      <c r="E1473" s="8"/>
    </row>
    <row r="1474" spans="5:5" x14ac:dyDescent="0.3">
      <c r="E1474" s="8"/>
    </row>
    <row r="1475" spans="5:5" x14ac:dyDescent="0.3">
      <c r="E1475" s="8"/>
    </row>
    <row r="1476" spans="5:5" x14ac:dyDescent="0.3">
      <c r="E1476" s="8"/>
    </row>
    <row r="1477" spans="5:5" x14ac:dyDescent="0.3">
      <c r="E1477" s="8"/>
    </row>
    <row r="1478" spans="5:5" x14ac:dyDescent="0.3">
      <c r="E1478" s="8"/>
    </row>
    <row r="1479" spans="5:5" x14ac:dyDescent="0.3">
      <c r="E1479" s="8"/>
    </row>
    <row r="1480" spans="5:5" x14ac:dyDescent="0.3">
      <c r="E1480" s="8"/>
    </row>
    <row r="1481" spans="5:5" x14ac:dyDescent="0.3">
      <c r="E1481" s="8"/>
    </row>
    <row r="1482" spans="5:5" x14ac:dyDescent="0.3">
      <c r="E1482" s="8"/>
    </row>
    <row r="1483" spans="5:5" x14ac:dyDescent="0.3">
      <c r="E1483" s="8"/>
    </row>
    <row r="1484" spans="5:5" x14ac:dyDescent="0.3">
      <c r="E1484" s="8"/>
    </row>
    <row r="1485" spans="5:5" x14ac:dyDescent="0.3">
      <c r="E1485" s="8"/>
    </row>
    <row r="1486" spans="5:5" x14ac:dyDescent="0.3">
      <c r="E1486" s="8"/>
    </row>
    <row r="1487" spans="5:5" x14ac:dyDescent="0.3">
      <c r="E1487" s="8"/>
    </row>
    <row r="1488" spans="5:5" x14ac:dyDescent="0.3">
      <c r="E1488" s="8"/>
    </row>
    <row r="1489" spans="5:5" x14ac:dyDescent="0.3">
      <c r="E1489" s="8"/>
    </row>
    <row r="1490" spans="5:5" x14ac:dyDescent="0.3">
      <c r="E1490" s="8"/>
    </row>
    <row r="1491" spans="5:5" x14ac:dyDescent="0.3">
      <c r="E1491" s="8"/>
    </row>
    <row r="1492" spans="5:5" x14ac:dyDescent="0.3">
      <c r="E1492" s="8"/>
    </row>
    <row r="1493" spans="5:5" x14ac:dyDescent="0.3">
      <c r="E1493" s="8"/>
    </row>
    <row r="1494" spans="5:5" x14ac:dyDescent="0.3">
      <c r="E1494" s="8"/>
    </row>
    <row r="1495" spans="5:5" x14ac:dyDescent="0.3">
      <c r="E1495" s="8"/>
    </row>
    <row r="1496" spans="5:5" x14ac:dyDescent="0.3">
      <c r="E1496" s="8"/>
    </row>
    <row r="1497" spans="5:5" x14ac:dyDescent="0.3">
      <c r="E1497" s="8"/>
    </row>
    <row r="1498" spans="5:5" x14ac:dyDescent="0.3">
      <c r="E1498" s="8"/>
    </row>
    <row r="1499" spans="5:5" x14ac:dyDescent="0.3">
      <c r="E1499" s="8"/>
    </row>
    <row r="1500" spans="5:5" x14ac:dyDescent="0.3">
      <c r="E1500" s="8"/>
    </row>
    <row r="1501" spans="5:5" x14ac:dyDescent="0.3">
      <c r="E1501" s="8"/>
    </row>
    <row r="1502" spans="5:5" x14ac:dyDescent="0.3">
      <c r="E1502" s="8"/>
    </row>
    <row r="1503" spans="5:5" x14ac:dyDescent="0.3">
      <c r="E1503" s="8"/>
    </row>
    <row r="1504" spans="5:5" x14ac:dyDescent="0.3">
      <c r="E1504" s="8"/>
    </row>
    <row r="1505" spans="5:5" x14ac:dyDescent="0.3">
      <c r="E1505" s="8"/>
    </row>
    <row r="1506" spans="5:5" x14ac:dyDescent="0.3">
      <c r="E1506" s="8"/>
    </row>
    <row r="1507" spans="5:5" x14ac:dyDescent="0.3">
      <c r="E1507" s="8"/>
    </row>
    <row r="1508" spans="5:5" x14ac:dyDescent="0.3">
      <c r="E1508" s="8"/>
    </row>
    <row r="1509" spans="5:5" x14ac:dyDescent="0.3">
      <c r="E1509" s="8"/>
    </row>
    <row r="1510" spans="5:5" x14ac:dyDescent="0.3">
      <c r="E1510" s="8"/>
    </row>
    <row r="1511" spans="5:5" x14ac:dyDescent="0.3">
      <c r="E1511" s="8"/>
    </row>
    <row r="1512" spans="5:5" x14ac:dyDescent="0.3">
      <c r="E1512" s="8"/>
    </row>
    <row r="1513" spans="5:5" x14ac:dyDescent="0.3">
      <c r="E1513" s="8"/>
    </row>
    <row r="1514" spans="5:5" x14ac:dyDescent="0.3">
      <c r="E1514" s="8"/>
    </row>
    <row r="1515" spans="5:5" x14ac:dyDescent="0.3">
      <c r="E1515" s="8"/>
    </row>
    <row r="1516" spans="5:5" x14ac:dyDescent="0.3">
      <c r="E1516" s="8"/>
    </row>
    <row r="1517" spans="5:5" x14ac:dyDescent="0.3">
      <c r="E1517" s="8"/>
    </row>
    <row r="1518" spans="5:5" x14ac:dyDescent="0.3">
      <c r="E1518" s="8"/>
    </row>
    <row r="1519" spans="5:5" x14ac:dyDescent="0.3">
      <c r="E1519" s="8"/>
    </row>
    <row r="1520" spans="5:5" x14ac:dyDescent="0.3">
      <c r="E1520" s="8"/>
    </row>
    <row r="1521" spans="5:5" x14ac:dyDescent="0.3">
      <c r="E1521" s="8"/>
    </row>
    <row r="1522" spans="5:5" x14ac:dyDescent="0.3">
      <c r="E1522" s="8"/>
    </row>
    <row r="1523" spans="5:5" x14ac:dyDescent="0.3">
      <c r="E1523" s="8"/>
    </row>
    <row r="1524" spans="5:5" x14ac:dyDescent="0.3">
      <c r="E1524" s="8"/>
    </row>
    <row r="1525" spans="5:5" x14ac:dyDescent="0.3">
      <c r="E1525" s="8"/>
    </row>
    <row r="1526" spans="5:5" x14ac:dyDescent="0.3">
      <c r="E1526" s="8"/>
    </row>
    <row r="1527" spans="5:5" x14ac:dyDescent="0.3">
      <c r="E1527" s="8"/>
    </row>
    <row r="1528" spans="5:5" x14ac:dyDescent="0.3">
      <c r="E1528" s="8"/>
    </row>
    <row r="1529" spans="5:5" x14ac:dyDescent="0.3">
      <c r="E1529" s="8"/>
    </row>
    <row r="1530" spans="5:5" x14ac:dyDescent="0.3">
      <c r="E1530" s="8"/>
    </row>
    <row r="1531" spans="5:5" x14ac:dyDescent="0.3">
      <c r="E1531" s="8"/>
    </row>
    <row r="1532" spans="5:5" x14ac:dyDescent="0.3">
      <c r="E1532" s="8"/>
    </row>
    <row r="1533" spans="5:5" x14ac:dyDescent="0.3">
      <c r="E1533" s="8"/>
    </row>
    <row r="1534" spans="5:5" x14ac:dyDescent="0.3">
      <c r="E1534" s="8"/>
    </row>
    <row r="1535" spans="5:5" x14ac:dyDescent="0.3">
      <c r="E1535" s="8"/>
    </row>
    <row r="1536" spans="5:5" x14ac:dyDescent="0.3">
      <c r="E1536" s="8"/>
    </row>
    <row r="1537" spans="5:5" x14ac:dyDescent="0.3">
      <c r="E1537" s="8"/>
    </row>
    <row r="1538" spans="5:5" x14ac:dyDescent="0.3">
      <c r="E1538" s="8"/>
    </row>
    <row r="1539" spans="5:5" x14ac:dyDescent="0.3">
      <c r="E1539" s="8"/>
    </row>
    <row r="1540" spans="5:5" x14ac:dyDescent="0.3">
      <c r="E1540" s="8"/>
    </row>
    <row r="1541" spans="5:5" x14ac:dyDescent="0.3">
      <c r="E1541" s="8"/>
    </row>
    <row r="1542" spans="5:5" x14ac:dyDescent="0.3">
      <c r="E1542" s="8"/>
    </row>
    <row r="1543" spans="5:5" x14ac:dyDescent="0.3">
      <c r="E1543" s="8"/>
    </row>
    <row r="1544" spans="5:5" x14ac:dyDescent="0.3">
      <c r="E1544" s="8"/>
    </row>
    <row r="1545" spans="5:5" x14ac:dyDescent="0.3">
      <c r="E1545" s="8"/>
    </row>
    <row r="1546" spans="5:5" x14ac:dyDescent="0.3">
      <c r="E1546" s="8"/>
    </row>
    <row r="1547" spans="5:5" x14ac:dyDescent="0.3">
      <c r="E1547" s="8"/>
    </row>
    <row r="1548" spans="5:5" x14ac:dyDescent="0.3">
      <c r="E1548" s="8"/>
    </row>
    <row r="1549" spans="5:5" x14ac:dyDescent="0.3">
      <c r="E1549" s="8"/>
    </row>
    <row r="1550" spans="5:5" x14ac:dyDescent="0.3">
      <c r="E1550" s="8"/>
    </row>
    <row r="1551" spans="5:5" x14ac:dyDescent="0.3">
      <c r="E1551" s="8"/>
    </row>
    <row r="1552" spans="5:5" x14ac:dyDescent="0.3">
      <c r="E1552" s="8"/>
    </row>
    <row r="1553" spans="5:5" x14ac:dyDescent="0.3">
      <c r="E1553" s="8"/>
    </row>
    <row r="1554" spans="5:5" x14ac:dyDescent="0.3">
      <c r="E1554" s="8"/>
    </row>
    <row r="1555" spans="5:5" x14ac:dyDescent="0.3">
      <c r="E1555" s="8"/>
    </row>
    <row r="1556" spans="5:5" x14ac:dyDescent="0.3">
      <c r="E1556" s="8"/>
    </row>
    <row r="1557" spans="5:5" x14ac:dyDescent="0.3">
      <c r="E1557" s="8"/>
    </row>
    <row r="1558" spans="5:5" x14ac:dyDescent="0.3">
      <c r="E1558" s="8"/>
    </row>
    <row r="1559" spans="5:5" x14ac:dyDescent="0.3">
      <c r="E1559" s="8"/>
    </row>
    <row r="1560" spans="5:5" x14ac:dyDescent="0.3">
      <c r="E1560" s="8"/>
    </row>
    <row r="1561" spans="5:5" x14ac:dyDescent="0.3">
      <c r="E1561" s="8"/>
    </row>
    <row r="1562" spans="5:5" x14ac:dyDescent="0.3">
      <c r="E1562" s="8"/>
    </row>
    <row r="1563" spans="5:5" x14ac:dyDescent="0.3">
      <c r="E1563" s="8"/>
    </row>
    <row r="1564" spans="5:5" x14ac:dyDescent="0.3">
      <c r="E1564" s="8"/>
    </row>
    <row r="1565" spans="5:5" x14ac:dyDescent="0.3">
      <c r="E1565" s="8"/>
    </row>
    <row r="1566" spans="5:5" x14ac:dyDescent="0.3">
      <c r="E1566" s="8"/>
    </row>
    <row r="1567" spans="5:5" x14ac:dyDescent="0.3">
      <c r="E1567" s="8"/>
    </row>
    <row r="1568" spans="5:5" x14ac:dyDescent="0.3">
      <c r="E1568" s="8"/>
    </row>
    <row r="1569" spans="5:5" x14ac:dyDescent="0.3">
      <c r="E1569" s="8"/>
    </row>
    <row r="1570" spans="5:5" x14ac:dyDescent="0.3">
      <c r="E1570" s="8"/>
    </row>
    <row r="1571" spans="5:5" x14ac:dyDescent="0.3">
      <c r="E1571" s="8"/>
    </row>
    <row r="1572" spans="5:5" x14ac:dyDescent="0.3">
      <c r="E1572" s="8"/>
    </row>
    <row r="1573" spans="5:5" x14ac:dyDescent="0.3">
      <c r="E1573" s="8"/>
    </row>
    <row r="1574" spans="5:5" x14ac:dyDescent="0.3">
      <c r="E1574" s="8"/>
    </row>
    <row r="1575" spans="5:5" x14ac:dyDescent="0.3">
      <c r="E1575" s="8"/>
    </row>
    <row r="1576" spans="5:5" x14ac:dyDescent="0.3">
      <c r="E1576" s="8"/>
    </row>
    <row r="1577" spans="5:5" x14ac:dyDescent="0.3">
      <c r="E1577" s="8"/>
    </row>
    <row r="1578" spans="5:5" x14ac:dyDescent="0.3">
      <c r="E1578" s="8"/>
    </row>
    <row r="1579" spans="5:5" x14ac:dyDescent="0.3">
      <c r="E1579" s="8"/>
    </row>
    <row r="1580" spans="5:5" x14ac:dyDescent="0.3">
      <c r="E1580" s="8"/>
    </row>
    <row r="1581" spans="5:5" x14ac:dyDescent="0.3">
      <c r="E1581" s="8"/>
    </row>
    <row r="1582" spans="5:5" x14ac:dyDescent="0.3">
      <c r="E1582" s="8"/>
    </row>
    <row r="1583" spans="5:5" x14ac:dyDescent="0.3">
      <c r="E1583" s="8"/>
    </row>
    <row r="1584" spans="5:5" x14ac:dyDescent="0.3">
      <c r="E1584" s="8"/>
    </row>
    <row r="1585" spans="5:5" x14ac:dyDescent="0.3">
      <c r="E1585" s="8"/>
    </row>
    <row r="1586" spans="5:5" x14ac:dyDescent="0.3">
      <c r="E1586" s="8"/>
    </row>
    <row r="1587" spans="5:5" x14ac:dyDescent="0.3">
      <c r="E1587" s="8"/>
    </row>
    <row r="1588" spans="5:5" x14ac:dyDescent="0.3">
      <c r="E1588" s="8"/>
    </row>
    <row r="1589" spans="5:5" x14ac:dyDescent="0.3">
      <c r="E1589" s="8"/>
    </row>
    <row r="1590" spans="5:5" x14ac:dyDescent="0.3">
      <c r="E1590" s="8"/>
    </row>
    <row r="1591" spans="5:5" x14ac:dyDescent="0.3">
      <c r="E1591" s="8"/>
    </row>
    <row r="1592" spans="5:5" x14ac:dyDescent="0.3">
      <c r="E1592" s="8"/>
    </row>
    <row r="1593" spans="5:5" x14ac:dyDescent="0.3">
      <c r="E1593" s="8"/>
    </row>
    <row r="1594" spans="5:5" x14ac:dyDescent="0.3">
      <c r="E1594" s="8"/>
    </row>
    <row r="1595" spans="5:5" x14ac:dyDescent="0.3">
      <c r="E1595" s="8"/>
    </row>
    <row r="1596" spans="5:5" x14ac:dyDescent="0.3">
      <c r="E1596" s="8"/>
    </row>
    <row r="1597" spans="5:5" x14ac:dyDescent="0.3">
      <c r="E1597" s="8"/>
    </row>
    <row r="1598" spans="5:5" x14ac:dyDescent="0.3">
      <c r="E1598" s="8"/>
    </row>
    <row r="1599" spans="5:5" x14ac:dyDescent="0.3">
      <c r="E1599" s="8"/>
    </row>
    <row r="1600" spans="5:5" x14ac:dyDescent="0.3">
      <c r="E1600" s="8"/>
    </row>
    <row r="1601" spans="5:5" x14ac:dyDescent="0.3">
      <c r="E1601" s="8"/>
    </row>
    <row r="1602" spans="5:5" x14ac:dyDescent="0.3">
      <c r="E1602" s="8"/>
    </row>
    <row r="1603" spans="5:5" x14ac:dyDescent="0.3">
      <c r="E1603" s="8"/>
    </row>
    <row r="1604" spans="5:5" x14ac:dyDescent="0.3">
      <c r="E1604" s="8"/>
    </row>
    <row r="1605" spans="5:5" x14ac:dyDescent="0.3">
      <c r="E1605" s="8"/>
    </row>
    <row r="1606" spans="5:5" x14ac:dyDescent="0.3">
      <c r="E1606" s="8"/>
    </row>
    <row r="1607" spans="5:5" x14ac:dyDescent="0.3">
      <c r="E1607" s="8"/>
    </row>
    <row r="1608" spans="5:5" x14ac:dyDescent="0.3">
      <c r="E1608" s="8"/>
    </row>
    <row r="1609" spans="5:5" x14ac:dyDescent="0.3">
      <c r="E1609" s="8"/>
    </row>
    <row r="1610" spans="5:5" x14ac:dyDescent="0.3">
      <c r="E1610" s="8"/>
    </row>
    <row r="1611" spans="5:5" x14ac:dyDescent="0.3">
      <c r="E1611" s="8"/>
    </row>
    <row r="1612" spans="5:5" x14ac:dyDescent="0.3">
      <c r="E1612" s="8"/>
    </row>
    <row r="1613" spans="5:5" x14ac:dyDescent="0.3">
      <c r="E1613" s="8"/>
    </row>
    <row r="1614" spans="5:5" x14ac:dyDescent="0.3">
      <c r="E1614" s="8"/>
    </row>
    <row r="1615" spans="5:5" x14ac:dyDescent="0.3">
      <c r="E1615" s="8"/>
    </row>
    <row r="1616" spans="5:5" x14ac:dyDescent="0.3">
      <c r="E1616" s="8"/>
    </row>
    <row r="1617" spans="5:5" x14ac:dyDescent="0.3">
      <c r="E1617" s="8"/>
    </row>
    <row r="1618" spans="5:5" x14ac:dyDescent="0.3">
      <c r="E1618" s="8"/>
    </row>
    <row r="1619" spans="5:5" x14ac:dyDescent="0.3">
      <c r="E1619" s="8"/>
    </row>
    <row r="1620" spans="5:5" x14ac:dyDescent="0.3">
      <c r="E1620" s="8"/>
    </row>
    <row r="1621" spans="5:5" x14ac:dyDescent="0.3">
      <c r="E1621" s="8"/>
    </row>
    <row r="1622" spans="5:5" x14ac:dyDescent="0.3">
      <c r="E1622" s="8"/>
    </row>
    <row r="1623" spans="5:5" x14ac:dyDescent="0.3">
      <c r="E1623" s="8"/>
    </row>
    <row r="1624" spans="5:5" x14ac:dyDescent="0.3">
      <c r="E1624" s="8"/>
    </row>
    <row r="1625" spans="5:5" x14ac:dyDescent="0.3">
      <c r="E1625" s="8"/>
    </row>
    <row r="1626" spans="5:5" x14ac:dyDescent="0.3">
      <c r="E1626" s="8"/>
    </row>
    <row r="1627" spans="5:5" x14ac:dyDescent="0.3">
      <c r="E1627" s="8"/>
    </row>
    <row r="1628" spans="5:5" x14ac:dyDescent="0.3">
      <c r="E1628" s="8"/>
    </row>
    <row r="1629" spans="5:5" x14ac:dyDescent="0.3">
      <c r="E1629" s="8"/>
    </row>
    <row r="1630" spans="5:5" x14ac:dyDescent="0.3">
      <c r="E1630" s="8"/>
    </row>
    <row r="1631" spans="5:5" x14ac:dyDescent="0.3">
      <c r="E1631" s="8"/>
    </row>
    <row r="1632" spans="5:5" x14ac:dyDescent="0.3">
      <c r="E1632" s="8"/>
    </row>
    <row r="1633" spans="5:5" x14ac:dyDescent="0.3">
      <c r="E1633" s="8"/>
    </row>
    <row r="1634" spans="5:5" x14ac:dyDescent="0.3">
      <c r="E1634" s="8"/>
    </row>
    <row r="1635" spans="5:5" x14ac:dyDescent="0.3">
      <c r="E1635" s="8"/>
    </row>
    <row r="1636" spans="5:5" x14ac:dyDescent="0.3">
      <c r="E1636" s="8"/>
    </row>
    <row r="1637" spans="5:5" x14ac:dyDescent="0.3">
      <c r="E1637" s="8"/>
    </row>
    <row r="1638" spans="5:5" x14ac:dyDescent="0.3">
      <c r="E1638" s="8"/>
    </row>
    <row r="1639" spans="5:5" x14ac:dyDescent="0.3">
      <c r="E1639" s="8"/>
    </row>
    <row r="1640" spans="5:5" x14ac:dyDescent="0.3">
      <c r="E1640" s="8"/>
    </row>
    <row r="1641" spans="5:5" x14ac:dyDescent="0.3">
      <c r="E1641" s="8"/>
    </row>
    <row r="1642" spans="5:5" x14ac:dyDescent="0.3">
      <c r="E1642" s="8"/>
    </row>
    <row r="1643" spans="5:5" x14ac:dyDescent="0.3">
      <c r="E1643" s="8"/>
    </row>
    <row r="1644" spans="5:5" x14ac:dyDescent="0.3">
      <c r="E1644" s="8"/>
    </row>
    <row r="1645" spans="5:5" x14ac:dyDescent="0.3">
      <c r="E1645" s="8"/>
    </row>
    <row r="1646" spans="5:5" x14ac:dyDescent="0.3">
      <c r="E1646" s="8"/>
    </row>
    <row r="1647" spans="5:5" x14ac:dyDescent="0.3">
      <c r="E1647" s="8"/>
    </row>
    <row r="1648" spans="5:5" x14ac:dyDescent="0.3">
      <c r="E1648" s="8"/>
    </row>
    <row r="1649" spans="5:5" x14ac:dyDescent="0.3">
      <c r="E1649" s="8"/>
    </row>
    <row r="1650" spans="5:5" x14ac:dyDescent="0.3">
      <c r="E1650" s="8"/>
    </row>
    <row r="1651" spans="5:5" x14ac:dyDescent="0.3">
      <c r="E1651" s="8"/>
    </row>
    <row r="1652" spans="5:5" x14ac:dyDescent="0.3">
      <c r="E1652" s="8"/>
    </row>
    <row r="1653" spans="5:5" x14ac:dyDescent="0.3">
      <c r="E1653" s="8"/>
    </row>
    <row r="1654" spans="5:5" x14ac:dyDescent="0.3">
      <c r="E1654" s="8"/>
    </row>
    <row r="1655" spans="5:5" x14ac:dyDescent="0.3">
      <c r="E1655" s="8"/>
    </row>
    <row r="1656" spans="5:5" x14ac:dyDescent="0.3">
      <c r="E1656" s="8"/>
    </row>
    <row r="1657" spans="5:5" x14ac:dyDescent="0.3">
      <c r="E1657" s="8"/>
    </row>
    <row r="1658" spans="5:5" x14ac:dyDescent="0.3">
      <c r="E1658" s="8"/>
    </row>
    <row r="1659" spans="5:5" x14ac:dyDescent="0.3">
      <c r="E1659" s="8"/>
    </row>
    <row r="1660" spans="5:5" x14ac:dyDescent="0.3">
      <c r="E1660" s="8"/>
    </row>
    <row r="1661" spans="5:5" x14ac:dyDescent="0.3">
      <c r="E1661" s="8"/>
    </row>
    <row r="1662" spans="5:5" x14ac:dyDescent="0.3">
      <c r="E1662" s="8"/>
    </row>
    <row r="1663" spans="5:5" x14ac:dyDescent="0.3">
      <c r="E1663" s="8"/>
    </row>
    <row r="1664" spans="5:5" x14ac:dyDescent="0.3">
      <c r="E1664" s="8"/>
    </row>
    <row r="1665" spans="5:5" x14ac:dyDescent="0.3">
      <c r="E1665" s="8"/>
    </row>
    <row r="1666" spans="5:5" x14ac:dyDescent="0.3">
      <c r="E1666" s="8"/>
    </row>
    <row r="1667" spans="5:5" x14ac:dyDescent="0.3">
      <c r="E1667" s="8"/>
    </row>
    <row r="1668" spans="5:5" x14ac:dyDescent="0.3">
      <c r="E1668" s="8"/>
    </row>
    <row r="1669" spans="5:5" x14ac:dyDescent="0.3">
      <c r="E1669" s="8"/>
    </row>
    <row r="1670" spans="5:5" x14ac:dyDescent="0.3">
      <c r="E1670" s="8"/>
    </row>
    <row r="1671" spans="5:5" x14ac:dyDescent="0.3">
      <c r="E1671" s="8"/>
    </row>
    <row r="1672" spans="5:5" x14ac:dyDescent="0.3">
      <c r="E1672" s="8"/>
    </row>
    <row r="1673" spans="5:5" x14ac:dyDescent="0.3">
      <c r="E1673" s="8"/>
    </row>
    <row r="1674" spans="5:5" x14ac:dyDescent="0.3">
      <c r="E1674" s="8"/>
    </row>
    <row r="1675" spans="5:5" x14ac:dyDescent="0.3">
      <c r="E1675" s="8"/>
    </row>
    <row r="1676" spans="5:5" x14ac:dyDescent="0.3">
      <c r="E1676" s="8"/>
    </row>
    <row r="1677" spans="5:5" x14ac:dyDescent="0.3">
      <c r="E1677" s="8"/>
    </row>
    <row r="1678" spans="5:5" x14ac:dyDescent="0.3">
      <c r="E1678" s="8"/>
    </row>
    <row r="1679" spans="5:5" x14ac:dyDescent="0.3">
      <c r="E1679" s="8"/>
    </row>
    <row r="1680" spans="5:5" x14ac:dyDescent="0.3">
      <c r="E1680" s="8"/>
    </row>
    <row r="1681" spans="5:5" x14ac:dyDescent="0.3">
      <c r="E1681" s="8"/>
    </row>
    <row r="1682" spans="5:5" x14ac:dyDescent="0.3">
      <c r="E1682" s="8"/>
    </row>
    <row r="1683" spans="5:5" x14ac:dyDescent="0.3">
      <c r="E1683" s="8"/>
    </row>
    <row r="1684" spans="5:5" x14ac:dyDescent="0.3">
      <c r="E1684" s="8"/>
    </row>
    <row r="1685" spans="5:5" x14ac:dyDescent="0.3">
      <c r="E1685" s="8"/>
    </row>
    <row r="1686" spans="5:5" x14ac:dyDescent="0.3">
      <c r="E1686" s="8"/>
    </row>
    <row r="1687" spans="5:5" x14ac:dyDescent="0.3">
      <c r="E1687" s="8"/>
    </row>
    <row r="1688" spans="5:5" x14ac:dyDescent="0.3">
      <c r="E1688" s="8"/>
    </row>
    <row r="1689" spans="5:5" x14ac:dyDescent="0.3">
      <c r="E1689" s="8"/>
    </row>
    <row r="1690" spans="5:5" x14ac:dyDescent="0.3">
      <c r="E1690" s="8"/>
    </row>
    <row r="1691" spans="5:5" x14ac:dyDescent="0.3">
      <c r="E1691" s="8"/>
    </row>
    <row r="1692" spans="5:5" x14ac:dyDescent="0.3">
      <c r="E1692" s="8"/>
    </row>
    <row r="1693" spans="5:5" x14ac:dyDescent="0.3">
      <c r="E1693" s="8"/>
    </row>
    <row r="1694" spans="5:5" x14ac:dyDescent="0.3">
      <c r="E1694" s="8"/>
    </row>
    <row r="1695" spans="5:5" x14ac:dyDescent="0.3">
      <c r="E1695" s="8"/>
    </row>
    <row r="1696" spans="5:5" x14ac:dyDescent="0.3">
      <c r="E1696" s="8"/>
    </row>
    <row r="1697" spans="5:5" x14ac:dyDescent="0.3">
      <c r="E1697" s="8"/>
    </row>
    <row r="1698" spans="5:5" x14ac:dyDescent="0.3">
      <c r="E1698" s="8"/>
    </row>
    <row r="1699" spans="5:5" x14ac:dyDescent="0.3">
      <c r="E1699" s="8"/>
    </row>
    <row r="1700" spans="5:5" x14ac:dyDescent="0.3">
      <c r="E1700" s="8"/>
    </row>
    <row r="1701" spans="5:5" x14ac:dyDescent="0.3">
      <c r="E1701" s="8"/>
    </row>
    <row r="1702" spans="5:5" x14ac:dyDescent="0.3">
      <c r="E1702" s="8"/>
    </row>
    <row r="1703" spans="5:5" x14ac:dyDescent="0.3">
      <c r="E1703" s="8"/>
    </row>
    <row r="1704" spans="5:5" x14ac:dyDescent="0.3">
      <c r="E1704" s="8"/>
    </row>
    <row r="1705" spans="5:5" x14ac:dyDescent="0.3">
      <c r="E1705" s="8"/>
    </row>
    <row r="1706" spans="5:5" x14ac:dyDescent="0.3">
      <c r="E1706" s="8"/>
    </row>
    <row r="1707" spans="5:5" x14ac:dyDescent="0.3">
      <c r="E1707" s="8"/>
    </row>
    <row r="1708" spans="5:5" x14ac:dyDescent="0.3">
      <c r="E1708" s="8"/>
    </row>
    <row r="1709" spans="5:5" x14ac:dyDescent="0.3">
      <c r="E1709" s="8"/>
    </row>
    <row r="1710" spans="5:5" x14ac:dyDescent="0.3">
      <c r="E1710" s="8"/>
    </row>
    <row r="1711" spans="5:5" x14ac:dyDescent="0.3">
      <c r="E1711" s="8"/>
    </row>
    <row r="1712" spans="5:5" x14ac:dyDescent="0.3">
      <c r="E1712" s="8"/>
    </row>
    <row r="1713" spans="5:5" x14ac:dyDescent="0.3">
      <c r="E1713" s="8"/>
    </row>
    <row r="1714" spans="5:5" x14ac:dyDescent="0.3">
      <c r="E1714" s="8"/>
    </row>
    <row r="1715" spans="5:5" x14ac:dyDescent="0.3">
      <c r="E1715" s="8"/>
    </row>
    <row r="1716" spans="5:5" x14ac:dyDescent="0.3">
      <c r="E1716" s="8"/>
    </row>
    <row r="1717" spans="5:5" x14ac:dyDescent="0.3">
      <c r="E1717" s="8"/>
    </row>
    <row r="1718" spans="5:5" x14ac:dyDescent="0.3">
      <c r="E1718" s="8"/>
    </row>
    <row r="1719" spans="5:5" x14ac:dyDescent="0.3">
      <c r="E1719" s="8"/>
    </row>
    <row r="1720" spans="5:5" x14ac:dyDescent="0.3">
      <c r="E1720" s="8"/>
    </row>
    <row r="1721" spans="5:5" x14ac:dyDescent="0.3">
      <c r="E1721" s="8"/>
    </row>
    <row r="1722" spans="5:5" x14ac:dyDescent="0.3">
      <c r="E1722" s="8"/>
    </row>
    <row r="1723" spans="5:5" x14ac:dyDescent="0.3">
      <c r="E1723" s="8"/>
    </row>
    <row r="1724" spans="5:5" x14ac:dyDescent="0.3">
      <c r="E1724" s="8"/>
    </row>
    <row r="1725" spans="5:5" x14ac:dyDescent="0.3">
      <c r="E1725" s="8"/>
    </row>
    <row r="1726" spans="5:5" x14ac:dyDescent="0.3">
      <c r="E1726" s="8"/>
    </row>
    <row r="1727" spans="5:5" x14ac:dyDescent="0.3">
      <c r="E1727" s="8"/>
    </row>
    <row r="1728" spans="5:5" x14ac:dyDescent="0.3">
      <c r="E1728" s="8"/>
    </row>
    <row r="1729" spans="5:5" x14ac:dyDescent="0.3">
      <c r="E1729" s="8"/>
    </row>
    <row r="1730" spans="5:5" x14ac:dyDescent="0.3">
      <c r="E1730" s="8"/>
    </row>
    <row r="1731" spans="5:5" x14ac:dyDescent="0.3">
      <c r="E1731" s="8"/>
    </row>
    <row r="1732" spans="5:5" x14ac:dyDescent="0.3">
      <c r="E1732" s="8"/>
    </row>
    <row r="1733" spans="5:5" x14ac:dyDescent="0.3">
      <c r="E1733" s="8"/>
    </row>
    <row r="1734" spans="5:5" x14ac:dyDescent="0.3">
      <c r="E1734" s="8"/>
    </row>
    <row r="1735" spans="5:5" x14ac:dyDescent="0.3">
      <c r="E1735" s="8"/>
    </row>
    <row r="1736" spans="5:5" x14ac:dyDescent="0.3">
      <c r="E1736" s="8"/>
    </row>
    <row r="1737" spans="5:5" x14ac:dyDescent="0.3">
      <c r="E1737" s="8"/>
    </row>
    <row r="1738" spans="5:5" x14ac:dyDescent="0.3">
      <c r="E1738" s="8"/>
    </row>
    <row r="1739" spans="5:5" x14ac:dyDescent="0.3">
      <c r="E1739" s="8"/>
    </row>
    <row r="1740" spans="5:5" x14ac:dyDescent="0.3">
      <c r="E1740" s="8"/>
    </row>
    <row r="1741" spans="5:5" x14ac:dyDescent="0.3">
      <c r="E1741" s="8"/>
    </row>
    <row r="1742" spans="5:5" x14ac:dyDescent="0.3">
      <c r="E1742" s="8"/>
    </row>
    <row r="1743" spans="5:5" x14ac:dyDescent="0.3">
      <c r="E1743" s="8"/>
    </row>
    <row r="1744" spans="5:5" x14ac:dyDescent="0.3">
      <c r="E1744" s="8"/>
    </row>
    <row r="1745" spans="5:5" x14ac:dyDescent="0.3">
      <c r="E1745" s="8"/>
    </row>
    <row r="1746" spans="5:5" x14ac:dyDescent="0.3">
      <c r="E1746" s="8"/>
    </row>
    <row r="1747" spans="5:5" x14ac:dyDescent="0.3">
      <c r="E1747" s="8"/>
    </row>
    <row r="1748" spans="5:5" x14ac:dyDescent="0.3">
      <c r="E1748" s="8"/>
    </row>
    <row r="1749" spans="5:5" x14ac:dyDescent="0.3">
      <c r="E1749" s="8"/>
    </row>
    <row r="1750" spans="5:5" x14ac:dyDescent="0.3">
      <c r="E1750" s="8"/>
    </row>
    <row r="1751" spans="5:5" x14ac:dyDescent="0.3">
      <c r="E1751" s="8"/>
    </row>
    <row r="1752" spans="5:5" x14ac:dyDescent="0.3">
      <c r="E1752" s="8"/>
    </row>
    <row r="1753" spans="5:5" x14ac:dyDescent="0.3">
      <c r="E1753" s="8"/>
    </row>
    <row r="1754" spans="5:5" x14ac:dyDescent="0.3">
      <c r="E1754" s="8"/>
    </row>
    <row r="1755" spans="5:5" x14ac:dyDescent="0.3">
      <c r="E1755" s="8"/>
    </row>
    <row r="1756" spans="5:5" x14ac:dyDescent="0.3">
      <c r="E1756" s="8"/>
    </row>
    <row r="1757" spans="5:5" x14ac:dyDescent="0.3">
      <c r="E1757" s="8"/>
    </row>
    <row r="1758" spans="5:5" x14ac:dyDescent="0.3">
      <c r="E1758" s="8"/>
    </row>
    <row r="1759" spans="5:5" x14ac:dyDescent="0.3">
      <c r="E1759" s="8"/>
    </row>
    <row r="1760" spans="5:5" x14ac:dyDescent="0.3">
      <c r="E1760" s="8"/>
    </row>
    <row r="1761" spans="5:5" x14ac:dyDescent="0.3">
      <c r="E1761" s="8"/>
    </row>
    <row r="1762" spans="5:5" x14ac:dyDescent="0.3">
      <c r="E1762" s="8"/>
    </row>
    <row r="1763" spans="5:5" x14ac:dyDescent="0.3">
      <c r="E1763" s="8"/>
    </row>
    <row r="1764" spans="5:5" x14ac:dyDescent="0.3">
      <c r="E1764" s="8"/>
    </row>
    <row r="1765" spans="5:5" x14ac:dyDescent="0.3">
      <c r="E1765" s="8"/>
    </row>
    <row r="1766" spans="5:5" x14ac:dyDescent="0.3">
      <c r="E1766" s="8"/>
    </row>
    <row r="1767" spans="5:5" x14ac:dyDescent="0.3">
      <c r="E1767" s="8"/>
    </row>
    <row r="1768" spans="5:5" x14ac:dyDescent="0.3">
      <c r="E1768" s="8"/>
    </row>
    <row r="1769" spans="5:5" x14ac:dyDescent="0.3">
      <c r="E1769" s="8"/>
    </row>
    <row r="1770" spans="5:5" x14ac:dyDescent="0.3">
      <c r="E1770" s="8"/>
    </row>
    <row r="1771" spans="5:5" x14ac:dyDescent="0.3">
      <c r="E1771" s="8"/>
    </row>
    <row r="1772" spans="5:5" x14ac:dyDescent="0.3">
      <c r="E1772" s="8"/>
    </row>
    <row r="1773" spans="5:5" x14ac:dyDescent="0.3">
      <c r="E1773" s="8"/>
    </row>
    <row r="1774" spans="5:5" x14ac:dyDescent="0.3">
      <c r="E1774" s="8"/>
    </row>
    <row r="1775" spans="5:5" x14ac:dyDescent="0.3">
      <c r="E1775" s="8"/>
    </row>
    <row r="1776" spans="5:5" x14ac:dyDescent="0.3">
      <c r="E1776" s="8"/>
    </row>
    <row r="1777" spans="5:5" x14ac:dyDescent="0.3">
      <c r="E1777" s="8"/>
    </row>
    <row r="1778" spans="5:5" x14ac:dyDescent="0.3">
      <c r="E1778" s="8"/>
    </row>
    <row r="1779" spans="5:5" x14ac:dyDescent="0.3">
      <c r="E1779" s="8"/>
    </row>
    <row r="1780" spans="5:5" x14ac:dyDescent="0.3">
      <c r="E1780" s="8"/>
    </row>
    <row r="1781" spans="5:5" x14ac:dyDescent="0.3">
      <c r="E1781" s="8"/>
    </row>
    <row r="1782" spans="5:5" x14ac:dyDescent="0.3">
      <c r="E1782" s="8"/>
    </row>
    <row r="1783" spans="5:5" x14ac:dyDescent="0.3">
      <c r="E1783" s="8"/>
    </row>
    <row r="1784" spans="5:5" x14ac:dyDescent="0.3">
      <c r="E1784" s="8"/>
    </row>
    <row r="1785" spans="5:5" x14ac:dyDescent="0.3">
      <c r="E1785" s="8"/>
    </row>
    <row r="1786" spans="5:5" x14ac:dyDescent="0.3">
      <c r="E1786" s="8"/>
    </row>
    <row r="1787" spans="5:5" x14ac:dyDescent="0.3">
      <c r="E1787" s="8"/>
    </row>
    <row r="1788" spans="5:5" x14ac:dyDescent="0.3">
      <c r="E1788" s="8"/>
    </row>
    <row r="1789" spans="5:5" x14ac:dyDescent="0.3">
      <c r="E1789" s="8"/>
    </row>
    <row r="1790" spans="5:5" x14ac:dyDescent="0.3">
      <c r="E1790" s="8"/>
    </row>
    <row r="1791" spans="5:5" x14ac:dyDescent="0.3">
      <c r="E1791" s="8"/>
    </row>
    <row r="1792" spans="5:5" x14ac:dyDescent="0.3">
      <c r="E1792" s="8"/>
    </row>
    <row r="1793" spans="5:5" x14ac:dyDescent="0.3">
      <c r="E1793" s="8"/>
    </row>
    <row r="1794" spans="5:5" x14ac:dyDescent="0.3">
      <c r="E1794" s="8"/>
    </row>
    <row r="1795" spans="5:5" x14ac:dyDescent="0.3">
      <c r="E1795" s="8"/>
    </row>
    <row r="1796" spans="5:5" x14ac:dyDescent="0.3">
      <c r="E1796" s="8"/>
    </row>
    <row r="1797" spans="5:5" x14ac:dyDescent="0.3">
      <c r="E1797" s="8"/>
    </row>
    <row r="1798" spans="5:5" x14ac:dyDescent="0.3">
      <c r="E1798" s="8"/>
    </row>
    <row r="1799" spans="5:5" x14ac:dyDescent="0.3">
      <c r="E1799" s="8"/>
    </row>
    <row r="1800" spans="5:5" x14ac:dyDescent="0.3">
      <c r="E1800" s="8"/>
    </row>
    <row r="1801" spans="5:5" x14ac:dyDescent="0.3">
      <c r="E1801" s="8"/>
    </row>
    <row r="1802" spans="5:5" x14ac:dyDescent="0.3">
      <c r="E1802" s="8"/>
    </row>
    <row r="1803" spans="5:5" x14ac:dyDescent="0.3">
      <c r="E1803" s="8"/>
    </row>
    <row r="1804" spans="5:5" x14ac:dyDescent="0.3">
      <c r="E1804" s="8"/>
    </row>
    <row r="1805" spans="5:5" x14ac:dyDescent="0.3">
      <c r="E1805" s="8"/>
    </row>
    <row r="1806" spans="5:5" x14ac:dyDescent="0.3">
      <c r="E1806" s="8"/>
    </row>
    <row r="1807" spans="5:5" x14ac:dyDescent="0.3">
      <c r="E1807" s="8"/>
    </row>
    <row r="1808" spans="5:5" x14ac:dyDescent="0.3">
      <c r="E1808" s="8"/>
    </row>
    <row r="1809" spans="5:5" x14ac:dyDescent="0.3">
      <c r="E1809" s="8"/>
    </row>
    <row r="1810" spans="5:5" x14ac:dyDescent="0.3">
      <c r="E1810" s="8"/>
    </row>
    <row r="1811" spans="5:5" x14ac:dyDescent="0.3">
      <c r="E1811" s="8"/>
    </row>
    <row r="1812" spans="5:5" x14ac:dyDescent="0.3">
      <c r="E1812" s="8"/>
    </row>
    <row r="1813" spans="5:5" x14ac:dyDescent="0.3">
      <c r="E1813" s="8"/>
    </row>
    <row r="1814" spans="5:5" x14ac:dyDescent="0.3">
      <c r="E1814" s="8"/>
    </row>
    <row r="1815" spans="5:5" x14ac:dyDescent="0.3">
      <c r="E1815" s="8"/>
    </row>
    <row r="1816" spans="5:5" x14ac:dyDescent="0.3">
      <c r="E1816" s="8"/>
    </row>
    <row r="1817" spans="5:5" x14ac:dyDescent="0.3">
      <c r="E1817" s="8"/>
    </row>
    <row r="1818" spans="5:5" x14ac:dyDescent="0.3">
      <c r="E1818" s="8"/>
    </row>
    <row r="1819" spans="5:5" x14ac:dyDescent="0.3">
      <c r="E1819" s="8"/>
    </row>
    <row r="1820" spans="5:5" x14ac:dyDescent="0.3">
      <c r="E1820" s="8"/>
    </row>
    <row r="1821" spans="5:5" x14ac:dyDescent="0.3">
      <c r="E1821" s="8"/>
    </row>
    <row r="1822" spans="5:5" x14ac:dyDescent="0.3">
      <c r="E1822" s="8"/>
    </row>
    <row r="1823" spans="5:5" x14ac:dyDescent="0.3">
      <c r="E1823" s="8"/>
    </row>
    <row r="1824" spans="5:5" x14ac:dyDescent="0.3">
      <c r="E1824" s="8"/>
    </row>
    <row r="1825" spans="5:5" x14ac:dyDescent="0.3">
      <c r="E1825" s="8"/>
    </row>
    <row r="1826" spans="5:5" x14ac:dyDescent="0.3">
      <c r="E1826" s="8"/>
    </row>
    <row r="1827" spans="5:5" x14ac:dyDescent="0.3">
      <c r="E1827" s="8"/>
    </row>
    <row r="1828" spans="5:5" x14ac:dyDescent="0.3">
      <c r="E1828" s="8"/>
    </row>
    <row r="1829" spans="5:5" x14ac:dyDescent="0.3">
      <c r="E1829" s="8"/>
    </row>
    <row r="1830" spans="5:5" x14ac:dyDescent="0.3">
      <c r="E1830" s="8"/>
    </row>
    <row r="1831" spans="5:5" x14ac:dyDescent="0.3">
      <c r="E1831" s="8"/>
    </row>
    <row r="1832" spans="5:5" x14ac:dyDescent="0.3">
      <c r="E1832" s="8"/>
    </row>
    <row r="1833" spans="5:5" x14ac:dyDescent="0.3">
      <c r="E1833" s="8"/>
    </row>
    <row r="1834" spans="5:5" x14ac:dyDescent="0.3">
      <c r="E1834" s="8"/>
    </row>
    <row r="1835" spans="5:5" x14ac:dyDescent="0.3">
      <c r="E1835" s="8"/>
    </row>
    <row r="1836" spans="5:5" x14ac:dyDescent="0.3">
      <c r="E1836" s="8"/>
    </row>
    <row r="1837" spans="5:5" x14ac:dyDescent="0.3">
      <c r="E1837" s="8"/>
    </row>
    <row r="1838" spans="5:5" x14ac:dyDescent="0.3">
      <c r="E1838" s="8"/>
    </row>
    <row r="1839" spans="5:5" x14ac:dyDescent="0.3">
      <c r="E1839" s="8"/>
    </row>
    <row r="1840" spans="5:5" x14ac:dyDescent="0.3">
      <c r="E1840" s="8"/>
    </row>
    <row r="1841" spans="5:5" x14ac:dyDescent="0.3">
      <c r="E1841" s="8"/>
    </row>
    <row r="1842" spans="5:5" x14ac:dyDescent="0.3">
      <c r="E1842" s="8"/>
    </row>
    <row r="1843" spans="5:5" x14ac:dyDescent="0.3">
      <c r="E1843" s="8"/>
    </row>
    <row r="1844" spans="5:5" x14ac:dyDescent="0.3">
      <c r="E1844" s="8"/>
    </row>
    <row r="1845" spans="5:5" x14ac:dyDescent="0.3">
      <c r="E1845" s="8"/>
    </row>
    <row r="1846" spans="5:5" x14ac:dyDescent="0.3">
      <c r="E1846" s="8"/>
    </row>
    <row r="1847" spans="5:5" x14ac:dyDescent="0.3">
      <c r="E1847" s="8"/>
    </row>
    <row r="1848" spans="5:5" x14ac:dyDescent="0.3">
      <c r="E1848" s="8"/>
    </row>
    <row r="1849" spans="5:5" x14ac:dyDescent="0.3">
      <c r="E1849" s="8"/>
    </row>
    <row r="1850" spans="5:5" x14ac:dyDescent="0.3">
      <c r="E1850" s="8"/>
    </row>
    <row r="1851" spans="5:5" x14ac:dyDescent="0.3">
      <c r="E1851" s="8"/>
    </row>
    <row r="1852" spans="5:5" x14ac:dyDescent="0.3">
      <c r="E1852" s="8"/>
    </row>
    <row r="1853" spans="5:5" x14ac:dyDescent="0.3">
      <c r="E1853" s="8"/>
    </row>
    <row r="1854" spans="5:5" x14ac:dyDescent="0.3">
      <c r="E1854" s="8"/>
    </row>
    <row r="1855" spans="5:5" x14ac:dyDescent="0.3">
      <c r="E1855" s="8"/>
    </row>
    <row r="1856" spans="5:5" x14ac:dyDescent="0.3">
      <c r="E1856" s="8"/>
    </row>
    <row r="1857" spans="5:5" x14ac:dyDescent="0.3">
      <c r="E1857" s="8"/>
    </row>
    <row r="1858" spans="5:5" x14ac:dyDescent="0.3">
      <c r="E1858" s="8"/>
    </row>
    <row r="1859" spans="5:5" x14ac:dyDescent="0.3">
      <c r="E1859" s="8"/>
    </row>
    <row r="1860" spans="5:5" x14ac:dyDescent="0.3">
      <c r="E1860" s="8"/>
    </row>
    <row r="1861" spans="5:5" x14ac:dyDescent="0.3">
      <c r="E1861" s="8"/>
    </row>
    <row r="1862" spans="5:5" x14ac:dyDescent="0.3">
      <c r="E1862" s="8"/>
    </row>
    <row r="1863" spans="5:5" x14ac:dyDescent="0.3">
      <c r="E1863" s="8"/>
    </row>
    <row r="1864" spans="5:5" x14ac:dyDescent="0.3">
      <c r="E1864" s="8"/>
    </row>
    <row r="1865" spans="5:5" x14ac:dyDescent="0.3">
      <c r="E1865" s="8"/>
    </row>
    <row r="1866" spans="5:5" x14ac:dyDescent="0.3">
      <c r="E1866" s="8"/>
    </row>
    <row r="1867" spans="5:5" x14ac:dyDescent="0.3">
      <c r="E1867" s="8"/>
    </row>
    <row r="1868" spans="5:5" x14ac:dyDescent="0.3">
      <c r="E1868" s="8"/>
    </row>
    <row r="1869" spans="5:5" x14ac:dyDescent="0.3">
      <c r="E1869" s="8"/>
    </row>
    <row r="1870" spans="5:5" x14ac:dyDescent="0.3">
      <c r="E1870" s="8"/>
    </row>
    <row r="1871" spans="5:5" x14ac:dyDescent="0.3">
      <c r="E1871" s="8"/>
    </row>
    <row r="1872" spans="5:5" x14ac:dyDescent="0.3">
      <c r="E1872" s="8"/>
    </row>
    <row r="1873" spans="5:5" x14ac:dyDescent="0.3">
      <c r="E1873" s="8"/>
    </row>
    <row r="1874" spans="5:5" x14ac:dyDescent="0.3">
      <c r="E1874" s="8"/>
    </row>
    <row r="1875" spans="5:5" x14ac:dyDescent="0.3">
      <c r="E1875" s="8"/>
    </row>
    <row r="1876" spans="5:5" x14ac:dyDescent="0.3">
      <c r="E1876" s="8"/>
    </row>
    <row r="1877" spans="5:5" x14ac:dyDescent="0.3">
      <c r="E1877" s="8"/>
    </row>
    <row r="1878" spans="5:5" x14ac:dyDescent="0.3">
      <c r="E1878" s="8"/>
    </row>
    <row r="1879" spans="5:5" x14ac:dyDescent="0.3">
      <c r="E1879" s="8"/>
    </row>
    <row r="1880" spans="5:5" x14ac:dyDescent="0.3">
      <c r="E1880" s="8"/>
    </row>
    <row r="1881" spans="5:5" x14ac:dyDescent="0.3">
      <c r="E1881" s="8"/>
    </row>
    <row r="1882" spans="5:5" x14ac:dyDescent="0.3">
      <c r="E1882" s="8"/>
    </row>
    <row r="1883" spans="5:5" x14ac:dyDescent="0.3">
      <c r="E1883" s="8"/>
    </row>
    <row r="1884" spans="5:5" x14ac:dyDescent="0.3">
      <c r="E1884" s="8"/>
    </row>
    <row r="1885" spans="5:5" x14ac:dyDescent="0.3">
      <c r="E1885" s="8"/>
    </row>
    <row r="1886" spans="5:5" x14ac:dyDescent="0.3">
      <c r="E1886" s="8"/>
    </row>
    <row r="1887" spans="5:5" x14ac:dyDescent="0.3">
      <c r="E1887" s="8"/>
    </row>
    <row r="1888" spans="5:5" x14ac:dyDescent="0.3">
      <c r="E1888" s="8"/>
    </row>
    <row r="1889" spans="5:5" x14ac:dyDescent="0.3">
      <c r="E1889" s="8"/>
    </row>
    <row r="1890" spans="5:5" x14ac:dyDescent="0.3">
      <c r="E1890" s="8"/>
    </row>
    <row r="1891" spans="5:5" x14ac:dyDescent="0.3">
      <c r="E1891" s="8"/>
    </row>
    <row r="1892" spans="5:5" x14ac:dyDescent="0.3">
      <c r="E1892" s="8"/>
    </row>
    <row r="1893" spans="5:5" x14ac:dyDescent="0.3">
      <c r="E1893" s="8"/>
    </row>
    <row r="1894" spans="5:5" x14ac:dyDescent="0.3">
      <c r="E1894" s="8"/>
    </row>
    <row r="1895" spans="5:5" x14ac:dyDescent="0.3">
      <c r="E1895" s="8"/>
    </row>
    <row r="1896" spans="5:5" x14ac:dyDescent="0.3">
      <c r="E1896" s="8"/>
    </row>
    <row r="1897" spans="5:5" x14ac:dyDescent="0.3">
      <c r="E1897" s="8"/>
    </row>
    <row r="1898" spans="5:5" x14ac:dyDescent="0.3">
      <c r="E1898" s="8"/>
    </row>
    <row r="1899" spans="5:5" x14ac:dyDescent="0.3">
      <c r="E1899" s="8"/>
    </row>
    <row r="1900" spans="5:5" x14ac:dyDescent="0.3">
      <c r="E1900" s="8"/>
    </row>
    <row r="1901" spans="5:5" x14ac:dyDescent="0.3">
      <c r="E1901" s="8"/>
    </row>
    <row r="1902" spans="5:5" x14ac:dyDescent="0.3">
      <c r="E1902" s="8"/>
    </row>
    <row r="1903" spans="5:5" x14ac:dyDescent="0.3">
      <c r="E1903" s="8"/>
    </row>
    <row r="1904" spans="5:5" x14ac:dyDescent="0.3">
      <c r="E1904" s="8"/>
    </row>
    <row r="1905" spans="5:5" x14ac:dyDescent="0.3">
      <c r="E1905" s="8"/>
    </row>
    <row r="1906" spans="5:5" x14ac:dyDescent="0.3">
      <c r="E1906" s="8"/>
    </row>
    <row r="1907" spans="5:5" x14ac:dyDescent="0.3">
      <c r="E1907" s="8"/>
    </row>
    <row r="1908" spans="5:5" x14ac:dyDescent="0.3">
      <c r="E1908" s="8"/>
    </row>
    <row r="1909" spans="5:5" x14ac:dyDescent="0.3">
      <c r="E1909" s="8"/>
    </row>
    <row r="1910" spans="5:5" x14ac:dyDescent="0.3">
      <c r="E1910" s="8"/>
    </row>
    <row r="1911" spans="5:5" x14ac:dyDescent="0.3">
      <c r="E1911" s="8"/>
    </row>
    <row r="1912" spans="5:5" x14ac:dyDescent="0.3">
      <c r="E1912" s="8"/>
    </row>
    <row r="1913" spans="5:5" x14ac:dyDescent="0.3">
      <c r="E1913" s="8"/>
    </row>
    <row r="1914" spans="5:5" x14ac:dyDescent="0.3">
      <c r="E1914" s="8"/>
    </row>
    <row r="1915" spans="5:5" x14ac:dyDescent="0.3">
      <c r="E1915" s="8"/>
    </row>
    <row r="1916" spans="5:5" x14ac:dyDescent="0.3">
      <c r="E1916" s="8"/>
    </row>
    <row r="1917" spans="5:5" x14ac:dyDescent="0.3">
      <c r="E1917" s="8"/>
    </row>
    <row r="1918" spans="5:5" x14ac:dyDescent="0.3">
      <c r="E1918" s="8"/>
    </row>
    <row r="1919" spans="5:5" x14ac:dyDescent="0.3">
      <c r="E1919" s="8"/>
    </row>
    <row r="1920" spans="5:5" x14ac:dyDescent="0.3">
      <c r="E1920" s="8"/>
    </row>
    <row r="1921" spans="5:5" x14ac:dyDescent="0.3">
      <c r="E1921" s="8"/>
    </row>
    <row r="1922" spans="5:5" x14ac:dyDescent="0.3">
      <c r="E1922" s="8"/>
    </row>
    <row r="1923" spans="5:5" x14ac:dyDescent="0.3">
      <c r="E1923" s="8"/>
    </row>
    <row r="1924" spans="5:5" x14ac:dyDescent="0.3">
      <c r="E1924" s="8"/>
    </row>
    <row r="1925" spans="5:5" x14ac:dyDescent="0.3">
      <c r="E1925" s="8"/>
    </row>
    <row r="1926" spans="5:5" x14ac:dyDescent="0.3">
      <c r="E1926" s="8"/>
    </row>
    <row r="1927" spans="5:5" x14ac:dyDescent="0.3">
      <c r="E1927" s="8"/>
    </row>
    <row r="1928" spans="5:5" x14ac:dyDescent="0.3">
      <c r="E1928" s="8"/>
    </row>
    <row r="1929" spans="5:5" x14ac:dyDescent="0.3">
      <c r="E1929" s="8"/>
    </row>
    <row r="1930" spans="5:5" x14ac:dyDescent="0.3">
      <c r="E1930" s="8"/>
    </row>
    <row r="1931" spans="5:5" x14ac:dyDescent="0.3">
      <c r="E1931" s="8"/>
    </row>
    <row r="1932" spans="5:5" x14ac:dyDescent="0.3">
      <c r="E1932" s="8"/>
    </row>
    <row r="1933" spans="5:5" x14ac:dyDescent="0.3">
      <c r="E1933" s="8"/>
    </row>
    <row r="1934" spans="5:5" x14ac:dyDescent="0.3">
      <c r="E1934" s="8"/>
    </row>
    <row r="1935" spans="5:5" x14ac:dyDescent="0.3">
      <c r="E1935" s="8"/>
    </row>
    <row r="1936" spans="5:5" x14ac:dyDescent="0.3">
      <c r="E1936" s="8"/>
    </row>
    <row r="1937" spans="5:5" x14ac:dyDescent="0.3">
      <c r="E1937" s="8"/>
    </row>
    <row r="1938" spans="5:5" x14ac:dyDescent="0.3">
      <c r="E1938" s="8"/>
    </row>
    <row r="1939" spans="5:5" x14ac:dyDescent="0.3">
      <c r="E1939" s="8"/>
    </row>
    <row r="1940" spans="5:5" x14ac:dyDescent="0.3">
      <c r="E1940" s="8"/>
    </row>
    <row r="1941" spans="5:5" x14ac:dyDescent="0.3">
      <c r="E1941" s="8"/>
    </row>
    <row r="1942" spans="5:5" x14ac:dyDescent="0.3">
      <c r="E1942" s="8"/>
    </row>
    <row r="1943" spans="5:5" x14ac:dyDescent="0.3">
      <c r="E1943" s="8"/>
    </row>
    <row r="1944" spans="5:5" x14ac:dyDescent="0.3">
      <c r="E1944" s="8"/>
    </row>
    <row r="1945" spans="5:5" x14ac:dyDescent="0.3">
      <c r="E1945" s="8"/>
    </row>
    <row r="1946" spans="5:5" x14ac:dyDescent="0.3">
      <c r="E1946" s="8"/>
    </row>
    <row r="1947" spans="5:5" x14ac:dyDescent="0.3">
      <c r="E1947" s="8"/>
    </row>
    <row r="1948" spans="5:5" x14ac:dyDescent="0.3">
      <c r="E1948" s="8"/>
    </row>
    <row r="1949" spans="5:5" x14ac:dyDescent="0.3">
      <c r="E1949" s="8"/>
    </row>
    <row r="1950" spans="5:5" x14ac:dyDescent="0.3">
      <c r="E1950" s="8"/>
    </row>
    <row r="1951" spans="5:5" x14ac:dyDescent="0.3">
      <c r="E1951" s="8"/>
    </row>
    <row r="1952" spans="5:5" x14ac:dyDescent="0.3">
      <c r="E1952" s="8"/>
    </row>
    <row r="1953" spans="5:5" x14ac:dyDescent="0.3">
      <c r="E1953" s="8"/>
    </row>
    <row r="1954" spans="5:5" x14ac:dyDescent="0.3">
      <c r="E1954" s="8"/>
    </row>
    <row r="1955" spans="5:5" x14ac:dyDescent="0.3">
      <c r="E1955" s="8"/>
    </row>
    <row r="1956" spans="5:5" x14ac:dyDescent="0.3">
      <c r="E1956" s="8"/>
    </row>
    <row r="1957" spans="5:5" x14ac:dyDescent="0.3">
      <c r="E1957" s="8"/>
    </row>
    <row r="1958" spans="5:5" x14ac:dyDescent="0.3">
      <c r="E1958" s="8"/>
    </row>
    <row r="1959" spans="5:5" x14ac:dyDescent="0.3">
      <c r="E1959" s="8"/>
    </row>
    <row r="1960" spans="5:5" x14ac:dyDescent="0.3">
      <c r="E1960" s="8"/>
    </row>
    <row r="1961" spans="5:5" x14ac:dyDescent="0.3">
      <c r="E1961" s="8"/>
    </row>
    <row r="1962" spans="5:5" x14ac:dyDescent="0.3">
      <c r="E1962" s="8"/>
    </row>
    <row r="1963" spans="5:5" x14ac:dyDescent="0.3">
      <c r="E1963" s="8"/>
    </row>
    <row r="1964" spans="5:5" x14ac:dyDescent="0.3">
      <c r="E1964" s="8"/>
    </row>
    <row r="1965" spans="5:5" x14ac:dyDescent="0.3">
      <c r="E1965" s="8"/>
    </row>
    <row r="1966" spans="5:5" x14ac:dyDescent="0.3">
      <c r="E1966" s="8"/>
    </row>
    <row r="1967" spans="5:5" x14ac:dyDescent="0.3">
      <c r="E1967" s="8"/>
    </row>
    <row r="1968" spans="5:5" x14ac:dyDescent="0.3">
      <c r="E1968" s="8"/>
    </row>
    <row r="1969" spans="5:5" x14ac:dyDescent="0.3">
      <c r="E1969" s="8"/>
    </row>
    <row r="1970" spans="5:5" x14ac:dyDescent="0.3">
      <c r="E1970" s="8"/>
    </row>
    <row r="1971" spans="5:5" x14ac:dyDescent="0.3">
      <c r="E1971" s="8"/>
    </row>
    <row r="1972" spans="5:5" x14ac:dyDescent="0.3">
      <c r="E1972" s="8"/>
    </row>
    <row r="1973" spans="5:5" x14ac:dyDescent="0.3">
      <c r="E1973" s="8"/>
    </row>
    <row r="1974" spans="5:5" x14ac:dyDescent="0.3">
      <c r="E1974" s="8"/>
    </row>
    <row r="1975" spans="5:5" x14ac:dyDescent="0.3">
      <c r="E1975" s="8"/>
    </row>
    <row r="1976" spans="5:5" x14ac:dyDescent="0.3">
      <c r="E1976" s="8"/>
    </row>
    <row r="1977" spans="5:5" x14ac:dyDescent="0.3">
      <c r="E1977" s="8"/>
    </row>
    <row r="1978" spans="5:5" x14ac:dyDescent="0.3">
      <c r="E1978" s="8"/>
    </row>
    <row r="1979" spans="5:5" x14ac:dyDescent="0.3">
      <c r="E1979" s="8"/>
    </row>
    <row r="1980" spans="5:5" x14ac:dyDescent="0.3">
      <c r="E1980" s="8"/>
    </row>
    <row r="1981" spans="5:5" x14ac:dyDescent="0.3">
      <c r="E1981" s="8"/>
    </row>
    <row r="1982" spans="5:5" x14ac:dyDescent="0.3">
      <c r="E1982" s="8"/>
    </row>
    <row r="1983" spans="5:5" x14ac:dyDescent="0.3">
      <c r="E1983" s="8"/>
    </row>
    <row r="1984" spans="5:5" x14ac:dyDescent="0.3">
      <c r="E1984" s="8"/>
    </row>
    <row r="1985" spans="5:5" x14ac:dyDescent="0.3">
      <c r="E1985" s="8"/>
    </row>
    <row r="1986" spans="5:5" x14ac:dyDescent="0.3">
      <c r="E1986" s="8"/>
    </row>
    <row r="1987" spans="5:5" x14ac:dyDescent="0.3">
      <c r="E1987" s="8"/>
    </row>
    <row r="1988" spans="5:5" x14ac:dyDescent="0.3">
      <c r="E1988" s="8"/>
    </row>
    <row r="1989" spans="5:5" x14ac:dyDescent="0.3">
      <c r="E1989" s="8"/>
    </row>
    <row r="1990" spans="5:5" x14ac:dyDescent="0.3">
      <c r="E1990" s="8"/>
    </row>
    <row r="1991" spans="5:5" x14ac:dyDescent="0.3">
      <c r="E1991" s="8"/>
    </row>
    <row r="1992" spans="5:5" x14ac:dyDescent="0.3">
      <c r="E1992" s="8"/>
    </row>
    <row r="1993" spans="5:5" x14ac:dyDescent="0.3">
      <c r="E1993" s="8"/>
    </row>
    <row r="1994" spans="5:5" x14ac:dyDescent="0.3">
      <c r="E1994" s="8"/>
    </row>
    <row r="1995" spans="5:5" x14ac:dyDescent="0.3">
      <c r="E1995" s="8"/>
    </row>
    <row r="1996" spans="5:5" x14ac:dyDescent="0.3">
      <c r="E1996" s="8"/>
    </row>
    <row r="1997" spans="5:5" x14ac:dyDescent="0.3">
      <c r="E1997" s="8"/>
    </row>
    <row r="1998" spans="5:5" x14ac:dyDescent="0.3">
      <c r="E1998" s="8"/>
    </row>
    <row r="1999" spans="5:5" x14ac:dyDescent="0.3">
      <c r="E1999" s="8"/>
    </row>
    <row r="2000" spans="5:5" x14ac:dyDescent="0.3">
      <c r="E2000" s="8"/>
    </row>
    <row r="2001" spans="5:5" x14ac:dyDescent="0.3">
      <c r="E2001" s="8"/>
    </row>
    <row r="2002" spans="5:5" x14ac:dyDescent="0.3">
      <c r="E2002" s="8"/>
    </row>
    <row r="2003" spans="5:5" x14ac:dyDescent="0.3">
      <c r="E2003" s="8"/>
    </row>
    <row r="2004" spans="5:5" x14ac:dyDescent="0.3">
      <c r="E2004" s="8"/>
    </row>
    <row r="2005" spans="5:5" x14ac:dyDescent="0.3">
      <c r="E2005" s="8"/>
    </row>
    <row r="2006" spans="5:5" x14ac:dyDescent="0.3">
      <c r="E2006" s="8"/>
    </row>
    <row r="2007" spans="5:5" x14ac:dyDescent="0.3">
      <c r="E2007" s="8"/>
    </row>
    <row r="2008" spans="5:5" x14ac:dyDescent="0.3">
      <c r="E2008" s="8"/>
    </row>
    <row r="2009" spans="5:5" x14ac:dyDescent="0.3">
      <c r="E2009" s="8"/>
    </row>
    <row r="2010" spans="5:5" x14ac:dyDescent="0.3">
      <c r="E2010" s="8"/>
    </row>
    <row r="2011" spans="5:5" x14ac:dyDescent="0.3">
      <c r="E2011" s="8"/>
    </row>
    <row r="2012" spans="5:5" x14ac:dyDescent="0.3">
      <c r="E2012" s="8"/>
    </row>
    <row r="2013" spans="5:5" x14ac:dyDescent="0.3">
      <c r="E2013" s="8"/>
    </row>
    <row r="2014" spans="5:5" x14ac:dyDescent="0.3">
      <c r="E2014" s="8"/>
    </row>
    <row r="2015" spans="5:5" x14ac:dyDescent="0.3">
      <c r="E2015" s="8"/>
    </row>
    <row r="2016" spans="5:5" x14ac:dyDescent="0.3">
      <c r="E2016" s="8"/>
    </row>
    <row r="2017" spans="5:5" x14ac:dyDescent="0.3">
      <c r="E2017" s="8"/>
    </row>
    <row r="2018" spans="5:5" x14ac:dyDescent="0.3">
      <c r="E2018" s="8"/>
    </row>
    <row r="2019" spans="5:5" x14ac:dyDescent="0.3">
      <c r="E2019" s="8"/>
    </row>
    <row r="2020" spans="5:5" x14ac:dyDescent="0.3">
      <c r="E2020" s="8"/>
    </row>
    <row r="2021" spans="5:5" x14ac:dyDescent="0.3">
      <c r="E2021" s="8"/>
    </row>
    <row r="2022" spans="5:5" x14ac:dyDescent="0.3">
      <c r="E2022" s="8"/>
    </row>
    <row r="2023" spans="5:5" x14ac:dyDescent="0.3">
      <c r="E2023" s="8"/>
    </row>
    <row r="2024" spans="5:5" x14ac:dyDescent="0.3">
      <c r="E2024" s="8"/>
    </row>
    <row r="2025" spans="5:5" x14ac:dyDescent="0.3">
      <c r="E2025" s="8"/>
    </row>
    <row r="2026" spans="5:5" x14ac:dyDescent="0.3">
      <c r="E2026" s="8"/>
    </row>
    <row r="2027" spans="5:5" x14ac:dyDescent="0.3">
      <c r="E2027" s="8"/>
    </row>
    <row r="2028" spans="5:5" x14ac:dyDescent="0.3">
      <c r="E2028" s="8"/>
    </row>
    <row r="2029" spans="5:5" x14ac:dyDescent="0.3">
      <c r="E2029" s="8"/>
    </row>
    <row r="2030" spans="5:5" x14ac:dyDescent="0.3">
      <c r="E2030" s="8"/>
    </row>
    <row r="2031" spans="5:5" x14ac:dyDescent="0.3">
      <c r="E2031" s="8"/>
    </row>
    <row r="2032" spans="5:5" x14ac:dyDescent="0.3">
      <c r="E2032" s="8"/>
    </row>
    <row r="2033" spans="5:5" x14ac:dyDescent="0.3">
      <c r="E2033" s="8"/>
    </row>
    <row r="2034" spans="5:5" x14ac:dyDescent="0.3">
      <c r="E2034" s="8"/>
    </row>
    <row r="2035" spans="5:5" x14ac:dyDescent="0.3">
      <c r="E2035" s="8"/>
    </row>
    <row r="2036" spans="5:5" x14ac:dyDescent="0.3">
      <c r="E2036" s="8"/>
    </row>
    <row r="2037" spans="5:5" x14ac:dyDescent="0.3">
      <c r="E2037" s="8"/>
    </row>
    <row r="2038" spans="5:5" x14ac:dyDescent="0.3">
      <c r="E2038" s="8"/>
    </row>
    <row r="2039" spans="5:5" x14ac:dyDescent="0.3">
      <c r="E2039" s="8"/>
    </row>
    <row r="2040" spans="5:5" x14ac:dyDescent="0.3">
      <c r="E2040" s="8"/>
    </row>
    <row r="2041" spans="5:5" x14ac:dyDescent="0.3">
      <c r="E2041" s="8"/>
    </row>
    <row r="2042" spans="5:5" x14ac:dyDescent="0.3">
      <c r="E2042" s="8"/>
    </row>
    <row r="2043" spans="5:5" x14ac:dyDescent="0.3">
      <c r="E2043" s="8"/>
    </row>
    <row r="2044" spans="5:5" x14ac:dyDescent="0.3">
      <c r="E2044" s="8"/>
    </row>
    <row r="2045" spans="5:5" x14ac:dyDescent="0.3">
      <c r="E2045" s="8"/>
    </row>
    <row r="2046" spans="5:5" x14ac:dyDescent="0.3">
      <c r="E2046" s="8"/>
    </row>
    <row r="2047" spans="5:5" x14ac:dyDescent="0.3">
      <c r="E2047" s="8"/>
    </row>
    <row r="2048" spans="5:5" x14ac:dyDescent="0.3">
      <c r="E2048" s="8"/>
    </row>
    <row r="2049" spans="5:5" x14ac:dyDescent="0.3">
      <c r="E2049" s="8"/>
    </row>
    <row r="2050" spans="5:5" x14ac:dyDescent="0.3">
      <c r="E2050" s="8"/>
    </row>
    <row r="2051" spans="5:5" x14ac:dyDescent="0.3">
      <c r="E2051" s="8"/>
    </row>
    <row r="2052" spans="5:5" x14ac:dyDescent="0.3">
      <c r="E2052" s="8"/>
    </row>
    <row r="2053" spans="5:5" x14ac:dyDescent="0.3">
      <c r="E2053" s="8"/>
    </row>
    <row r="2054" spans="5:5" x14ac:dyDescent="0.3">
      <c r="E2054" s="8"/>
    </row>
    <row r="2055" spans="5:5" x14ac:dyDescent="0.3">
      <c r="E2055" s="8"/>
    </row>
    <row r="2056" spans="5:5" x14ac:dyDescent="0.3">
      <c r="E2056" s="8"/>
    </row>
    <row r="2057" spans="5:5" x14ac:dyDescent="0.3">
      <c r="E2057" s="8"/>
    </row>
    <row r="2058" spans="5:5" x14ac:dyDescent="0.3">
      <c r="E2058" s="8"/>
    </row>
    <row r="2059" spans="5:5" x14ac:dyDescent="0.3">
      <c r="E2059" s="8"/>
    </row>
    <row r="2060" spans="5:5" x14ac:dyDescent="0.3">
      <c r="E2060" s="8"/>
    </row>
    <row r="2061" spans="5:5" x14ac:dyDescent="0.3">
      <c r="E2061" s="8"/>
    </row>
    <row r="2062" spans="5:5" x14ac:dyDescent="0.3">
      <c r="E2062" s="8"/>
    </row>
    <row r="2063" spans="5:5" x14ac:dyDescent="0.3">
      <c r="E2063" s="8"/>
    </row>
    <row r="2064" spans="5:5" x14ac:dyDescent="0.3">
      <c r="E2064" s="8"/>
    </row>
    <row r="2065" spans="5:5" x14ac:dyDescent="0.3">
      <c r="E2065" s="8"/>
    </row>
    <row r="2066" spans="5:5" x14ac:dyDescent="0.3">
      <c r="E2066" s="8"/>
    </row>
    <row r="2067" spans="5:5" x14ac:dyDescent="0.3">
      <c r="E2067" s="8"/>
    </row>
    <row r="2068" spans="5:5" x14ac:dyDescent="0.3">
      <c r="E2068" s="8"/>
    </row>
    <row r="2069" spans="5:5" x14ac:dyDescent="0.3">
      <c r="E2069" s="8"/>
    </row>
    <row r="2070" spans="5:5" x14ac:dyDescent="0.3">
      <c r="E2070" s="8"/>
    </row>
    <row r="2071" spans="5:5" x14ac:dyDescent="0.3">
      <c r="E2071" s="8"/>
    </row>
    <row r="2072" spans="5:5" x14ac:dyDescent="0.3">
      <c r="E2072" s="8"/>
    </row>
    <row r="2073" spans="5:5" x14ac:dyDescent="0.3">
      <c r="E2073" s="8"/>
    </row>
    <row r="2074" spans="5:5" x14ac:dyDescent="0.3">
      <c r="E2074" s="8"/>
    </row>
    <row r="2075" spans="5:5" x14ac:dyDescent="0.3">
      <c r="E2075" s="8"/>
    </row>
    <row r="2076" spans="5:5" x14ac:dyDescent="0.3">
      <c r="E2076" s="8"/>
    </row>
    <row r="2077" spans="5:5" x14ac:dyDescent="0.3">
      <c r="E2077" s="8"/>
    </row>
    <row r="2078" spans="5:5" x14ac:dyDescent="0.3">
      <c r="E2078" s="8"/>
    </row>
    <row r="2079" spans="5:5" x14ac:dyDescent="0.3">
      <c r="E2079" s="8"/>
    </row>
    <row r="2080" spans="5:5" x14ac:dyDescent="0.3">
      <c r="E2080" s="8"/>
    </row>
    <row r="2081" spans="5:5" x14ac:dyDescent="0.3">
      <c r="E2081" s="8"/>
    </row>
    <row r="2082" spans="5:5" x14ac:dyDescent="0.3">
      <c r="E2082" s="8"/>
    </row>
    <row r="2083" spans="5:5" x14ac:dyDescent="0.3">
      <c r="E2083" s="8"/>
    </row>
    <row r="2084" spans="5:5" x14ac:dyDescent="0.3">
      <c r="E2084" s="8"/>
    </row>
    <row r="2085" spans="5:5" x14ac:dyDescent="0.3">
      <c r="E2085" s="8"/>
    </row>
    <row r="2086" spans="5:5" x14ac:dyDescent="0.3">
      <c r="E2086" s="8"/>
    </row>
    <row r="2087" spans="5:5" x14ac:dyDescent="0.3">
      <c r="E2087" s="8"/>
    </row>
    <row r="2088" spans="5:5" x14ac:dyDescent="0.3">
      <c r="E2088" s="8"/>
    </row>
    <row r="2089" spans="5:5" x14ac:dyDescent="0.3">
      <c r="E2089" s="8"/>
    </row>
    <row r="2090" spans="5:5" x14ac:dyDescent="0.3">
      <c r="E2090" s="8"/>
    </row>
    <row r="2091" spans="5:5" x14ac:dyDescent="0.3">
      <c r="E2091" s="8"/>
    </row>
    <row r="2092" spans="5:5" x14ac:dyDescent="0.3">
      <c r="E2092" s="8"/>
    </row>
    <row r="2093" spans="5:5" x14ac:dyDescent="0.3">
      <c r="E2093" s="8"/>
    </row>
    <row r="2094" spans="5:5" x14ac:dyDescent="0.3">
      <c r="E2094" s="8"/>
    </row>
    <row r="2095" spans="5:5" x14ac:dyDescent="0.3">
      <c r="E2095" s="8"/>
    </row>
    <row r="2096" spans="5:5" x14ac:dyDescent="0.3">
      <c r="E2096" s="8"/>
    </row>
    <row r="2097" spans="5:5" x14ac:dyDescent="0.3">
      <c r="E2097" s="8"/>
    </row>
    <row r="2098" spans="5:5" x14ac:dyDescent="0.3">
      <c r="E2098" s="8"/>
    </row>
    <row r="2099" spans="5:5" x14ac:dyDescent="0.3">
      <c r="E2099" s="8"/>
    </row>
    <row r="2100" spans="5:5" x14ac:dyDescent="0.3">
      <c r="E2100" s="8"/>
    </row>
    <row r="2101" spans="5:5" x14ac:dyDescent="0.3">
      <c r="E2101" s="8"/>
    </row>
    <row r="2102" spans="5:5" x14ac:dyDescent="0.3">
      <c r="E2102" s="8"/>
    </row>
    <row r="2103" spans="5:5" x14ac:dyDescent="0.3">
      <c r="E2103" s="8"/>
    </row>
    <row r="2104" spans="5:5" x14ac:dyDescent="0.3">
      <c r="E2104" s="8"/>
    </row>
    <row r="2105" spans="5:5" x14ac:dyDescent="0.3">
      <c r="E2105" s="8"/>
    </row>
    <row r="2106" spans="5:5" x14ac:dyDescent="0.3">
      <c r="E2106" s="8"/>
    </row>
    <row r="2107" spans="5:5" x14ac:dyDescent="0.3">
      <c r="E2107" s="8"/>
    </row>
    <row r="2108" spans="5:5" x14ac:dyDescent="0.3">
      <c r="E2108" s="8"/>
    </row>
    <row r="2109" spans="5:5" x14ac:dyDescent="0.3">
      <c r="E2109" s="8"/>
    </row>
    <row r="2110" spans="5:5" x14ac:dyDescent="0.3">
      <c r="E2110" s="8"/>
    </row>
    <row r="2111" spans="5:5" x14ac:dyDescent="0.3">
      <c r="E2111" s="8"/>
    </row>
    <row r="2112" spans="5:5" x14ac:dyDescent="0.3">
      <c r="E2112" s="8"/>
    </row>
    <row r="2113" spans="5:5" x14ac:dyDescent="0.3">
      <c r="E2113" s="8"/>
    </row>
    <row r="2114" spans="5:5" x14ac:dyDescent="0.3">
      <c r="E2114" s="8"/>
    </row>
    <row r="2115" spans="5:5" x14ac:dyDescent="0.3">
      <c r="E2115" s="8"/>
    </row>
    <row r="2116" spans="5:5" x14ac:dyDescent="0.3">
      <c r="E2116" s="8"/>
    </row>
    <row r="2117" spans="5:5" x14ac:dyDescent="0.3">
      <c r="E2117" s="8"/>
    </row>
    <row r="2118" spans="5:5" x14ac:dyDescent="0.3">
      <c r="E2118" s="8"/>
    </row>
    <row r="2119" spans="5:5" x14ac:dyDescent="0.3">
      <c r="E2119" s="8"/>
    </row>
    <row r="2120" spans="5:5" x14ac:dyDescent="0.3">
      <c r="E2120" s="8"/>
    </row>
    <row r="2121" spans="5:5" x14ac:dyDescent="0.3">
      <c r="E2121" s="8"/>
    </row>
    <row r="2122" spans="5:5" x14ac:dyDescent="0.3">
      <c r="E2122" s="8"/>
    </row>
    <row r="2123" spans="5:5" x14ac:dyDescent="0.3">
      <c r="E2123" s="8"/>
    </row>
    <row r="2124" spans="5:5" x14ac:dyDescent="0.3">
      <c r="E2124" s="8"/>
    </row>
    <row r="2125" spans="5:5" x14ac:dyDescent="0.3">
      <c r="E2125" s="8"/>
    </row>
    <row r="2126" spans="5:5" x14ac:dyDescent="0.3">
      <c r="E2126" s="8"/>
    </row>
    <row r="2127" spans="5:5" x14ac:dyDescent="0.3">
      <c r="E2127" s="8"/>
    </row>
    <row r="2128" spans="5:5" x14ac:dyDescent="0.3">
      <c r="E2128" s="8"/>
    </row>
    <row r="2129" spans="5:5" x14ac:dyDescent="0.3">
      <c r="E2129" s="8"/>
    </row>
    <row r="2130" spans="5:5" x14ac:dyDescent="0.3">
      <c r="E2130" s="8"/>
    </row>
    <row r="2131" spans="5:5" x14ac:dyDescent="0.3">
      <c r="E2131" s="8"/>
    </row>
    <row r="2132" spans="5:5" x14ac:dyDescent="0.3">
      <c r="E2132" s="8"/>
    </row>
    <row r="2133" spans="5:5" x14ac:dyDescent="0.3">
      <c r="E2133" s="8"/>
    </row>
    <row r="2134" spans="5:5" x14ac:dyDescent="0.3">
      <c r="E2134" s="8"/>
    </row>
    <row r="2135" spans="5:5" x14ac:dyDescent="0.3">
      <c r="E2135" s="8"/>
    </row>
    <row r="2136" spans="5:5" x14ac:dyDescent="0.3">
      <c r="E2136" s="8"/>
    </row>
    <row r="2137" spans="5:5" x14ac:dyDescent="0.3">
      <c r="E2137" s="8"/>
    </row>
    <row r="2138" spans="5:5" x14ac:dyDescent="0.3">
      <c r="E2138" s="8"/>
    </row>
    <row r="2139" spans="5:5" x14ac:dyDescent="0.3">
      <c r="E2139" s="8"/>
    </row>
    <row r="2140" spans="5:5" x14ac:dyDescent="0.3">
      <c r="E2140" s="8"/>
    </row>
    <row r="2141" spans="5:5" x14ac:dyDescent="0.3">
      <c r="E2141" s="8"/>
    </row>
    <row r="2142" spans="5:5" x14ac:dyDescent="0.3">
      <c r="E2142" s="8"/>
    </row>
    <row r="2143" spans="5:5" x14ac:dyDescent="0.3">
      <c r="E2143" s="8"/>
    </row>
    <row r="2144" spans="5:5" x14ac:dyDescent="0.3">
      <c r="E2144" s="8"/>
    </row>
    <row r="2145" spans="5:5" x14ac:dyDescent="0.3">
      <c r="E2145" s="8"/>
    </row>
    <row r="2146" spans="5:5" x14ac:dyDescent="0.3">
      <c r="E2146" s="8"/>
    </row>
    <row r="2147" spans="5:5" x14ac:dyDescent="0.3">
      <c r="E2147" s="8"/>
    </row>
    <row r="2148" spans="5:5" x14ac:dyDescent="0.3">
      <c r="E2148" s="8"/>
    </row>
    <row r="2149" spans="5:5" x14ac:dyDescent="0.3">
      <c r="E2149" s="8"/>
    </row>
    <row r="2150" spans="5:5" x14ac:dyDescent="0.3">
      <c r="E2150" s="8"/>
    </row>
    <row r="2151" spans="5:5" x14ac:dyDescent="0.3">
      <c r="E2151" s="8"/>
    </row>
    <row r="2152" spans="5:5" x14ac:dyDescent="0.3">
      <c r="E2152" s="8"/>
    </row>
    <row r="2153" spans="5:5" x14ac:dyDescent="0.3">
      <c r="E2153" s="8"/>
    </row>
    <row r="2154" spans="5:5" x14ac:dyDescent="0.3">
      <c r="E2154" s="8"/>
    </row>
    <row r="2155" spans="5:5" x14ac:dyDescent="0.3">
      <c r="E2155" s="8"/>
    </row>
    <row r="2156" spans="5:5" x14ac:dyDescent="0.3">
      <c r="E2156" s="8"/>
    </row>
    <row r="2157" spans="5:5" x14ac:dyDescent="0.3">
      <c r="E2157" s="8"/>
    </row>
    <row r="2158" spans="5:5" x14ac:dyDescent="0.3">
      <c r="E2158" s="8"/>
    </row>
    <row r="2159" spans="5:5" x14ac:dyDescent="0.3">
      <c r="E2159" s="8"/>
    </row>
    <row r="2160" spans="5:5" x14ac:dyDescent="0.3">
      <c r="E2160" s="8"/>
    </row>
    <row r="2161" spans="5:5" x14ac:dyDescent="0.3">
      <c r="E2161" s="8"/>
    </row>
    <row r="2162" spans="5:5" x14ac:dyDescent="0.3">
      <c r="E2162" s="8"/>
    </row>
    <row r="2163" spans="5:5" x14ac:dyDescent="0.3">
      <c r="E2163" s="8"/>
    </row>
    <row r="2164" spans="5:5" x14ac:dyDescent="0.3">
      <c r="E2164" s="8"/>
    </row>
    <row r="2165" spans="5:5" x14ac:dyDescent="0.3">
      <c r="E2165" s="8"/>
    </row>
    <row r="2166" spans="5:5" x14ac:dyDescent="0.3">
      <c r="E2166" s="8"/>
    </row>
    <row r="2167" spans="5:5" x14ac:dyDescent="0.3">
      <c r="E2167" s="8"/>
    </row>
    <row r="2168" spans="5:5" x14ac:dyDescent="0.3">
      <c r="E2168" s="8"/>
    </row>
    <row r="2169" spans="5:5" x14ac:dyDescent="0.3">
      <c r="E2169" s="8"/>
    </row>
    <row r="2170" spans="5:5" x14ac:dyDescent="0.3">
      <c r="E2170" s="8"/>
    </row>
    <row r="2171" spans="5:5" x14ac:dyDescent="0.3">
      <c r="E2171" s="8"/>
    </row>
    <row r="2172" spans="5:5" x14ac:dyDescent="0.3">
      <c r="E2172" s="8"/>
    </row>
    <row r="2173" spans="5:5" x14ac:dyDescent="0.3">
      <c r="E2173" s="8"/>
    </row>
    <row r="2174" spans="5:5" x14ac:dyDescent="0.3">
      <c r="E2174" s="8"/>
    </row>
    <row r="2175" spans="5:5" x14ac:dyDescent="0.3">
      <c r="E2175" s="8"/>
    </row>
    <row r="2176" spans="5:5" x14ac:dyDescent="0.3">
      <c r="E2176" s="8"/>
    </row>
    <row r="2177" spans="5:5" x14ac:dyDescent="0.3">
      <c r="E2177" s="8"/>
    </row>
    <row r="2178" spans="5:5" x14ac:dyDescent="0.3">
      <c r="E2178" s="8"/>
    </row>
    <row r="2179" spans="5:5" x14ac:dyDescent="0.3">
      <c r="E2179" s="8"/>
    </row>
    <row r="2180" spans="5:5" x14ac:dyDescent="0.3">
      <c r="E2180" s="8"/>
    </row>
    <row r="2181" spans="5:5" x14ac:dyDescent="0.3">
      <c r="E2181" s="8"/>
    </row>
    <row r="2182" spans="5:5" x14ac:dyDescent="0.3">
      <c r="E2182" s="8"/>
    </row>
    <row r="2183" spans="5:5" x14ac:dyDescent="0.3">
      <c r="E2183" s="8"/>
    </row>
    <row r="2184" spans="5:5" x14ac:dyDescent="0.3">
      <c r="E2184" s="8"/>
    </row>
    <row r="2185" spans="5:5" x14ac:dyDescent="0.3">
      <c r="E2185" s="8"/>
    </row>
    <row r="2186" spans="5:5" x14ac:dyDescent="0.3">
      <c r="E2186" s="8"/>
    </row>
    <row r="2187" spans="5:5" x14ac:dyDescent="0.3">
      <c r="E2187" s="8"/>
    </row>
    <row r="2188" spans="5:5" x14ac:dyDescent="0.3">
      <c r="E2188" s="8"/>
    </row>
    <row r="2189" spans="5:5" x14ac:dyDescent="0.3">
      <c r="E2189" s="8"/>
    </row>
    <row r="2190" spans="5:5" x14ac:dyDescent="0.3">
      <c r="E2190" s="8"/>
    </row>
    <row r="2191" spans="5:5" x14ac:dyDescent="0.3">
      <c r="E2191" s="8"/>
    </row>
    <row r="2192" spans="5:5" x14ac:dyDescent="0.3">
      <c r="E2192" s="8"/>
    </row>
    <row r="2193" spans="5:5" x14ac:dyDescent="0.3">
      <c r="E2193" s="8"/>
    </row>
    <row r="2194" spans="5:5" x14ac:dyDescent="0.3">
      <c r="E2194" s="8"/>
    </row>
    <row r="2195" spans="5:5" x14ac:dyDescent="0.3">
      <c r="E2195" s="8"/>
    </row>
    <row r="2196" spans="5:5" x14ac:dyDescent="0.3">
      <c r="E2196" s="8"/>
    </row>
    <row r="2197" spans="5:5" x14ac:dyDescent="0.3">
      <c r="E2197" s="8"/>
    </row>
    <row r="2198" spans="5:5" x14ac:dyDescent="0.3">
      <c r="E2198" s="8"/>
    </row>
    <row r="2199" spans="5:5" x14ac:dyDescent="0.3">
      <c r="E2199" s="8"/>
    </row>
    <row r="2200" spans="5:5" x14ac:dyDescent="0.3">
      <c r="E2200" s="8"/>
    </row>
    <row r="2201" spans="5:5" x14ac:dyDescent="0.3">
      <c r="E2201" s="8"/>
    </row>
    <row r="2202" spans="5:5" x14ac:dyDescent="0.3">
      <c r="E2202" s="8"/>
    </row>
    <row r="2203" spans="5:5" x14ac:dyDescent="0.3">
      <c r="E2203" s="8"/>
    </row>
    <row r="2204" spans="5:5" x14ac:dyDescent="0.3">
      <c r="E2204" s="8"/>
    </row>
    <row r="2205" spans="5:5" x14ac:dyDescent="0.3">
      <c r="E2205" s="8"/>
    </row>
    <row r="2206" spans="5:5" x14ac:dyDescent="0.3">
      <c r="E2206" s="8"/>
    </row>
    <row r="2207" spans="5:5" x14ac:dyDescent="0.3">
      <c r="E2207" s="8"/>
    </row>
    <row r="2208" spans="5:5" x14ac:dyDescent="0.3">
      <c r="E2208" s="8"/>
    </row>
    <row r="2209" spans="5:5" x14ac:dyDescent="0.3">
      <c r="E2209" s="8"/>
    </row>
    <row r="2210" spans="5:5" x14ac:dyDescent="0.3">
      <c r="E2210" s="8"/>
    </row>
    <row r="2211" spans="5:5" x14ac:dyDescent="0.3">
      <c r="E2211" s="8"/>
    </row>
    <row r="2212" spans="5:5" x14ac:dyDescent="0.3">
      <c r="E2212" s="8"/>
    </row>
    <row r="2213" spans="5:5" x14ac:dyDescent="0.3">
      <c r="E2213" s="8"/>
    </row>
    <row r="2214" spans="5:5" x14ac:dyDescent="0.3">
      <c r="E2214" s="8"/>
    </row>
    <row r="2215" spans="5:5" x14ac:dyDescent="0.3">
      <c r="E2215" s="8"/>
    </row>
    <row r="2216" spans="5:5" x14ac:dyDescent="0.3">
      <c r="E2216" s="8"/>
    </row>
    <row r="2217" spans="5:5" x14ac:dyDescent="0.3">
      <c r="E2217" s="8"/>
    </row>
    <row r="2218" spans="5:5" x14ac:dyDescent="0.3">
      <c r="E2218" s="8"/>
    </row>
    <row r="2219" spans="5:5" x14ac:dyDescent="0.3">
      <c r="E2219" s="8"/>
    </row>
    <row r="2220" spans="5:5" x14ac:dyDescent="0.3">
      <c r="E2220" s="8"/>
    </row>
    <row r="2221" spans="5:5" x14ac:dyDescent="0.3">
      <c r="E2221" s="8"/>
    </row>
    <row r="2222" spans="5:5" x14ac:dyDescent="0.3">
      <c r="E2222" s="8"/>
    </row>
    <row r="2223" spans="5:5" x14ac:dyDescent="0.3">
      <c r="E2223" s="8"/>
    </row>
    <row r="2224" spans="5:5" x14ac:dyDescent="0.3">
      <c r="E2224" s="8"/>
    </row>
    <row r="2225" spans="5:5" x14ac:dyDescent="0.3">
      <c r="E2225" s="8"/>
    </row>
    <row r="2226" spans="5:5" x14ac:dyDescent="0.3">
      <c r="E2226" s="8"/>
    </row>
    <row r="2227" spans="5:5" x14ac:dyDescent="0.3">
      <c r="E2227" s="8"/>
    </row>
    <row r="2228" spans="5:5" x14ac:dyDescent="0.3">
      <c r="E2228" s="8"/>
    </row>
    <row r="2229" spans="5:5" x14ac:dyDescent="0.3">
      <c r="E2229" s="8"/>
    </row>
    <row r="2230" spans="5:5" x14ac:dyDescent="0.3">
      <c r="E2230" s="8"/>
    </row>
    <row r="2231" spans="5:5" x14ac:dyDescent="0.3">
      <c r="E2231" s="8"/>
    </row>
    <row r="2232" spans="5:5" x14ac:dyDescent="0.3">
      <c r="E2232" s="8"/>
    </row>
    <row r="2233" spans="5:5" x14ac:dyDescent="0.3">
      <c r="E2233" s="8"/>
    </row>
    <row r="2234" spans="5:5" x14ac:dyDescent="0.3">
      <c r="E2234" s="8"/>
    </row>
    <row r="2235" spans="5:5" x14ac:dyDescent="0.3">
      <c r="E2235" s="8"/>
    </row>
    <row r="2236" spans="5:5" x14ac:dyDescent="0.3">
      <c r="E2236" s="8"/>
    </row>
    <row r="2237" spans="5:5" x14ac:dyDescent="0.3">
      <c r="E2237" s="8"/>
    </row>
    <row r="2238" spans="5:5" x14ac:dyDescent="0.3">
      <c r="E2238" s="8"/>
    </row>
    <row r="2239" spans="5:5" x14ac:dyDescent="0.3">
      <c r="E2239" s="8"/>
    </row>
    <row r="2240" spans="5:5" x14ac:dyDescent="0.3">
      <c r="E2240" s="8"/>
    </row>
    <row r="2241" spans="5:5" x14ac:dyDescent="0.3">
      <c r="E2241" s="8"/>
    </row>
    <row r="2242" spans="5:5" x14ac:dyDescent="0.3">
      <c r="E2242" s="8"/>
    </row>
    <row r="2243" spans="5:5" x14ac:dyDescent="0.3">
      <c r="E2243" s="8"/>
    </row>
    <row r="2244" spans="5:5" x14ac:dyDescent="0.3">
      <c r="E2244" s="8"/>
    </row>
    <row r="2245" spans="5:5" x14ac:dyDescent="0.3">
      <c r="E2245" s="8"/>
    </row>
    <row r="2246" spans="5:5" x14ac:dyDescent="0.3">
      <c r="E2246" s="8"/>
    </row>
    <row r="2247" spans="5:5" x14ac:dyDescent="0.3">
      <c r="E2247" s="8"/>
    </row>
    <row r="2248" spans="5:5" x14ac:dyDescent="0.3">
      <c r="E2248" s="8"/>
    </row>
    <row r="2249" spans="5:5" x14ac:dyDescent="0.3">
      <c r="E2249" s="8"/>
    </row>
    <row r="2250" spans="5:5" x14ac:dyDescent="0.3">
      <c r="E2250" s="8"/>
    </row>
    <row r="2251" spans="5:5" x14ac:dyDescent="0.3">
      <c r="E2251" s="8"/>
    </row>
    <row r="2252" spans="5:5" x14ac:dyDescent="0.3">
      <c r="E2252" s="8"/>
    </row>
    <row r="2253" spans="5:5" x14ac:dyDescent="0.3">
      <c r="E2253" s="8"/>
    </row>
    <row r="2254" spans="5:5" x14ac:dyDescent="0.3">
      <c r="E2254" s="8"/>
    </row>
    <row r="2255" spans="5:5" x14ac:dyDescent="0.3">
      <c r="E2255" s="8"/>
    </row>
    <row r="2256" spans="5:5" x14ac:dyDescent="0.3">
      <c r="E2256" s="8"/>
    </row>
    <row r="2257" spans="5:5" x14ac:dyDescent="0.3">
      <c r="E2257" s="8"/>
    </row>
    <row r="2258" spans="5:5" x14ac:dyDescent="0.3">
      <c r="E2258" s="8"/>
    </row>
    <row r="2259" spans="5:5" x14ac:dyDescent="0.3">
      <c r="E2259" s="8"/>
    </row>
    <row r="2260" spans="5:5" x14ac:dyDescent="0.3">
      <c r="E2260" s="8"/>
    </row>
    <row r="2261" spans="5:5" x14ac:dyDescent="0.3">
      <c r="E2261" s="8"/>
    </row>
    <row r="2262" spans="5:5" x14ac:dyDescent="0.3">
      <c r="E2262" s="8"/>
    </row>
    <row r="2263" spans="5:5" x14ac:dyDescent="0.3">
      <c r="E2263" s="8"/>
    </row>
    <row r="2264" spans="5:5" x14ac:dyDescent="0.3">
      <c r="E2264" s="8"/>
    </row>
    <row r="2265" spans="5:5" x14ac:dyDescent="0.3">
      <c r="E2265" s="8"/>
    </row>
    <row r="2266" spans="5:5" x14ac:dyDescent="0.3">
      <c r="E2266" s="8"/>
    </row>
    <row r="2267" spans="5:5" x14ac:dyDescent="0.3">
      <c r="E2267" s="8"/>
    </row>
    <row r="2268" spans="5:5" x14ac:dyDescent="0.3">
      <c r="E2268" s="8"/>
    </row>
    <row r="2269" spans="5:5" x14ac:dyDescent="0.3">
      <c r="E2269" s="8"/>
    </row>
    <row r="2270" spans="5:5" x14ac:dyDescent="0.3">
      <c r="E2270" s="8"/>
    </row>
    <row r="2271" spans="5:5" x14ac:dyDescent="0.3">
      <c r="E2271" s="8"/>
    </row>
    <row r="2272" spans="5:5" x14ac:dyDescent="0.3">
      <c r="E2272" s="8"/>
    </row>
    <row r="2273" spans="5:5" x14ac:dyDescent="0.3">
      <c r="E2273" s="8"/>
    </row>
    <row r="2274" spans="5:5" x14ac:dyDescent="0.3">
      <c r="E2274" s="8"/>
    </row>
    <row r="2275" spans="5:5" x14ac:dyDescent="0.3">
      <c r="E2275" s="8"/>
    </row>
    <row r="2276" spans="5:5" x14ac:dyDescent="0.3">
      <c r="E2276" s="8"/>
    </row>
    <row r="2277" spans="5:5" x14ac:dyDescent="0.3">
      <c r="E2277" s="8"/>
    </row>
    <row r="2278" spans="5:5" x14ac:dyDescent="0.3">
      <c r="E2278" s="8"/>
    </row>
    <row r="2279" spans="5:5" x14ac:dyDescent="0.3">
      <c r="E2279" s="8"/>
    </row>
    <row r="2280" spans="5:5" x14ac:dyDescent="0.3">
      <c r="E2280" s="8"/>
    </row>
    <row r="2281" spans="5:5" x14ac:dyDescent="0.3">
      <c r="E2281" s="8"/>
    </row>
    <row r="2282" spans="5:5" x14ac:dyDescent="0.3">
      <c r="E2282" s="8"/>
    </row>
    <row r="2283" spans="5:5" x14ac:dyDescent="0.3">
      <c r="E2283" s="8"/>
    </row>
    <row r="2284" spans="5:5" x14ac:dyDescent="0.3">
      <c r="E2284" s="8"/>
    </row>
    <row r="2285" spans="5:5" x14ac:dyDescent="0.3">
      <c r="E2285" s="8"/>
    </row>
    <row r="2286" spans="5:5" x14ac:dyDescent="0.3">
      <c r="E2286" s="8"/>
    </row>
    <row r="2287" spans="5:5" x14ac:dyDescent="0.3">
      <c r="E2287" s="8"/>
    </row>
    <row r="2288" spans="5:5" x14ac:dyDescent="0.3">
      <c r="E2288" s="8"/>
    </row>
    <row r="2289" spans="5:5" x14ac:dyDescent="0.3">
      <c r="E2289" s="8"/>
    </row>
    <row r="2290" spans="5:5" x14ac:dyDescent="0.3">
      <c r="E2290" s="8"/>
    </row>
    <row r="2291" spans="5:5" x14ac:dyDescent="0.3">
      <c r="E2291" s="8"/>
    </row>
    <row r="2292" spans="5:5" x14ac:dyDescent="0.3">
      <c r="E2292" s="8"/>
    </row>
    <row r="2293" spans="5:5" x14ac:dyDescent="0.3">
      <c r="E2293" s="8"/>
    </row>
    <row r="2294" spans="5:5" x14ac:dyDescent="0.3">
      <c r="E2294" s="8"/>
    </row>
    <row r="2295" spans="5:5" x14ac:dyDescent="0.3">
      <c r="E2295" s="8"/>
    </row>
    <row r="2296" spans="5:5" x14ac:dyDescent="0.3">
      <c r="E2296" s="8"/>
    </row>
    <row r="2297" spans="5:5" x14ac:dyDescent="0.3">
      <c r="E2297" s="8"/>
    </row>
    <row r="2298" spans="5:5" x14ac:dyDescent="0.3">
      <c r="E2298" s="8"/>
    </row>
    <row r="2299" spans="5:5" x14ac:dyDescent="0.3">
      <c r="E2299" s="8"/>
    </row>
    <row r="2300" spans="5:5" x14ac:dyDescent="0.3">
      <c r="E2300" s="8"/>
    </row>
    <row r="2301" spans="5:5" x14ac:dyDescent="0.3">
      <c r="E2301" s="8"/>
    </row>
    <row r="2302" spans="5:5" x14ac:dyDescent="0.3">
      <c r="E2302" s="8"/>
    </row>
    <row r="2303" spans="5:5" x14ac:dyDescent="0.3">
      <c r="E2303" s="8"/>
    </row>
    <row r="2304" spans="5:5" x14ac:dyDescent="0.3">
      <c r="E2304" s="8"/>
    </row>
    <row r="2305" spans="5:5" x14ac:dyDescent="0.3">
      <c r="E2305" s="8"/>
    </row>
    <row r="2306" spans="5:5" x14ac:dyDescent="0.3">
      <c r="E2306" s="8"/>
    </row>
    <row r="2307" spans="5:5" x14ac:dyDescent="0.3">
      <c r="E2307" s="8"/>
    </row>
    <row r="2308" spans="5:5" x14ac:dyDescent="0.3">
      <c r="E2308" s="8"/>
    </row>
    <row r="2309" spans="5:5" x14ac:dyDescent="0.3">
      <c r="E2309" s="8"/>
    </row>
    <row r="2310" spans="5:5" x14ac:dyDescent="0.3">
      <c r="E2310" s="8"/>
    </row>
    <row r="2311" spans="5:5" x14ac:dyDescent="0.3">
      <c r="E2311" s="8"/>
    </row>
    <row r="2312" spans="5:5" x14ac:dyDescent="0.3">
      <c r="E2312" s="8"/>
    </row>
    <row r="2313" spans="5:5" x14ac:dyDescent="0.3">
      <c r="E2313" s="8"/>
    </row>
    <row r="2314" spans="5:5" x14ac:dyDescent="0.3">
      <c r="E2314" s="8"/>
    </row>
    <row r="2315" spans="5:5" x14ac:dyDescent="0.3">
      <c r="E2315" s="8"/>
    </row>
    <row r="2316" spans="5:5" x14ac:dyDescent="0.3">
      <c r="E2316" s="8"/>
    </row>
    <row r="2317" spans="5:5" x14ac:dyDescent="0.3">
      <c r="E2317" s="8"/>
    </row>
    <row r="2318" spans="5:5" x14ac:dyDescent="0.3">
      <c r="E2318" s="8"/>
    </row>
    <row r="2319" spans="5:5" x14ac:dyDescent="0.3">
      <c r="E2319" s="8"/>
    </row>
    <row r="2320" spans="5:5" x14ac:dyDescent="0.3">
      <c r="E2320" s="8"/>
    </row>
    <row r="2321" spans="5:5" x14ac:dyDescent="0.3">
      <c r="E2321" s="8"/>
    </row>
    <row r="2322" spans="5:5" x14ac:dyDescent="0.3">
      <c r="E2322" s="8"/>
    </row>
    <row r="2323" spans="5:5" x14ac:dyDescent="0.3">
      <c r="E2323" s="8"/>
    </row>
    <row r="2324" spans="5:5" x14ac:dyDescent="0.3">
      <c r="E2324" s="8"/>
    </row>
    <row r="2325" spans="5:5" x14ac:dyDescent="0.3">
      <c r="E2325" s="8"/>
    </row>
    <row r="2326" spans="5:5" x14ac:dyDescent="0.3">
      <c r="E2326" s="8"/>
    </row>
    <row r="2327" spans="5:5" x14ac:dyDescent="0.3">
      <c r="E2327" s="8"/>
    </row>
    <row r="2328" spans="5:5" x14ac:dyDescent="0.3">
      <c r="E2328" s="8"/>
    </row>
    <row r="2329" spans="5:5" x14ac:dyDescent="0.3">
      <c r="E2329" s="8"/>
    </row>
    <row r="2330" spans="5:5" x14ac:dyDescent="0.3">
      <c r="E2330" s="8"/>
    </row>
    <row r="2331" spans="5:5" x14ac:dyDescent="0.3">
      <c r="E2331" s="8"/>
    </row>
    <row r="2332" spans="5:5" x14ac:dyDescent="0.3">
      <c r="E2332" s="8"/>
    </row>
    <row r="2333" spans="5:5" x14ac:dyDescent="0.3">
      <c r="E2333" s="8"/>
    </row>
    <row r="2334" spans="5:5" x14ac:dyDescent="0.3">
      <c r="E2334" s="8"/>
    </row>
    <row r="2335" spans="5:5" x14ac:dyDescent="0.3">
      <c r="E2335" s="8"/>
    </row>
    <row r="2336" spans="5:5" x14ac:dyDescent="0.3">
      <c r="E2336" s="8"/>
    </row>
    <row r="2337" spans="5:5" x14ac:dyDescent="0.3">
      <c r="E2337" s="8"/>
    </row>
    <row r="2338" spans="5:5" x14ac:dyDescent="0.3">
      <c r="E2338" s="8"/>
    </row>
    <row r="2339" spans="5:5" x14ac:dyDescent="0.3">
      <c r="E2339" s="8"/>
    </row>
    <row r="2340" spans="5:5" x14ac:dyDescent="0.3">
      <c r="E2340" s="8"/>
    </row>
    <row r="2341" spans="5:5" x14ac:dyDescent="0.3">
      <c r="E2341" s="8"/>
    </row>
    <row r="2342" spans="5:5" x14ac:dyDescent="0.3">
      <c r="E2342" s="8"/>
    </row>
    <row r="2343" spans="5:5" x14ac:dyDescent="0.3">
      <c r="E2343" s="8"/>
    </row>
    <row r="2344" spans="5:5" x14ac:dyDescent="0.3">
      <c r="E2344" s="8"/>
    </row>
    <row r="2345" spans="5:5" x14ac:dyDescent="0.3">
      <c r="E2345" s="8"/>
    </row>
    <row r="2346" spans="5:5" x14ac:dyDescent="0.3">
      <c r="E2346" s="8"/>
    </row>
    <row r="2347" spans="5:5" x14ac:dyDescent="0.3">
      <c r="E2347" s="8"/>
    </row>
    <row r="2348" spans="5:5" x14ac:dyDescent="0.3">
      <c r="E2348" s="8"/>
    </row>
    <row r="2349" spans="5:5" x14ac:dyDescent="0.3">
      <c r="E2349" s="8"/>
    </row>
    <row r="2350" spans="5:5" x14ac:dyDescent="0.3">
      <c r="E2350" s="8"/>
    </row>
    <row r="2351" spans="5:5" x14ac:dyDescent="0.3">
      <c r="E2351" s="8"/>
    </row>
    <row r="2352" spans="5:5" x14ac:dyDescent="0.3">
      <c r="E2352" s="8"/>
    </row>
    <row r="2353" spans="5:5" x14ac:dyDescent="0.3">
      <c r="E2353" s="8"/>
    </row>
    <row r="2354" spans="5:5" x14ac:dyDescent="0.3">
      <c r="E2354" s="8"/>
    </row>
    <row r="2355" spans="5:5" x14ac:dyDescent="0.3">
      <c r="E2355" s="8"/>
    </row>
    <row r="2356" spans="5:5" x14ac:dyDescent="0.3">
      <c r="E2356" s="8"/>
    </row>
    <row r="2357" spans="5:5" x14ac:dyDescent="0.3">
      <c r="E2357" s="8"/>
    </row>
    <row r="2358" spans="5:5" x14ac:dyDescent="0.3">
      <c r="E2358" s="8"/>
    </row>
    <row r="2359" spans="5:5" x14ac:dyDescent="0.3">
      <c r="E2359" s="8"/>
    </row>
    <row r="2360" spans="5:5" x14ac:dyDescent="0.3">
      <c r="E2360" s="8"/>
    </row>
    <row r="2361" spans="5:5" x14ac:dyDescent="0.3">
      <c r="E2361" s="8"/>
    </row>
    <row r="2362" spans="5:5" x14ac:dyDescent="0.3">
      <c r="E2362" s="8"/>
    </row>
    <row r="2363" spans="5:5" x14ac:dyDescent="0.3">
      <c r="E2363" s="8"/>
    </row>
    <row r="2364" spans="5:5" x14ac:dyDescent="0.3">
      <c r="E2364" s="8"/>
    </row>
    <row r="2365" spans="5:5" x14ac:dyDescent="0.3">
      <c r="E2365" s="8"/>
    </row>
    <row r="2366" spans="5:5" x14ac:dyDescent="0.3">
      <c r="E2366" s="8"/>
    </row>
    <row r="2367" spans="5:5" x14ac:dyDescent="0.3">
      <c r="E2367" s="8"/>
    </row>
    <row r="2368" spans="5:5" x14ac:dyDescent="0.3">
      <c r="E2368" s="8"/>
    </row>
    <row r="2369" spans="5:5" x14ac:dyDescent="0.3">
      <c r="E2369" s="8"/>
    </row>
    <row r="2370" spans="5:5" x14ac:dyDescent="0.3">
      <c r="E2370" s="8"/>
    </row>
    <row r="2371" spans="5:5" x14ac:dyDescent="0.3">
      <c r="E2371" s="8"/>
    </row>
    <row r="2372" spans="5:5" x14ac:dyDescent="0.3">
      <c r="E2372" s="8"/>
    </row>
    <row r="2373" spans="5:5" x14ac:dyDescent="0.3">
      <c r="E2373" s="8"/>
    </row>
    <row r="2374" spans="5:5" x14ac:dyDescent="0.3">
      <c r="E2374" s="8"/>
    </row>
    <row r="2375" spans="5:5" x14ac:dyDescent="0.3">
      <c r="E2375" s="8"/>
    </row>
    <row r="2376" spans="5:5" x14ac:dyDescent="0.3">
      <c r="E2376" s="8"/>
    </row>
    <row r="2377" spans="5:5" x14ac:dyDescent="0.3">
      <c r="E2377" s="8"/>
    </row>
    <row r="2378" spans="5:5" x14ac:dyDescent="0.3">
      <c r="E2378" s="8"/>
    </row>
    <row r="2379" spans="5:5" x14ac:dyDescent="0.3">
      <c r="E2379" s="8"/>
    </row>
    <row r="2380" spans="5:5" x14ac:dyDescent="0.3">
      <c r="E2380" s="8"/>
    </row>
    <row r="2381" spans="5:5" x14ac:dyDescent="0.3">
      <c r="E2381" s="8"/>
    </row>
    <row r="2382" spans="5:5" x14ac:dyDescent="0.3">
      <c r="E2382" s="8"/>
    </row>
    <row r="2383" spans="5:5" x14ac:dyDescent="0.3">
      <c r="E2383" s="8"/>
    </row>
    <row r="2384" spans="5:5" x14ac:dyDescent="0.3">
      <c r="E2384" s="8"/>
    </row>
    <row r="2385" spans="5:5" x14ac:dyDescent="0.3">
      <c r="E2385" s="8"/>
    </row>
    <row r="2386" spans="5:5" x14ac:dyDescent="0.3">
      <c r="E2386" s="8"/>
    </row>
    <row r="2387" spans="5:5" x14ac:dyDescent="0.3">
      <c r="E2387" s="8"/>
    </row>
    <row r="2388" spans="5:5" x14ac:dyDescent="0.3">
      <c r="E2388" s="8"/>
    </row>
    <row r="2389" spans="5:5" x14ac:dyDescent="0.3">
      <c r="E2389" s="8"/>
    </row>
    <row r="2390" spans="5:5" x14ac:dyDescent="0.3">
      <c r="E2390" s="8"/>
    </row>
    <row r="2391" spans="5:5" x14ac:dyDescent="0.3">
      <c r="E2391" s="8"/>
    </row>
    <row r="2392" spans="5:5" x14ac:dyDescent="0.3">
      <c r="E2392" s="8"/>
    </row>
    <row r="2393" spans="5:5" x14ac:dyDescent="0.3">
      <c r="E2393" s="8"/>
    </row>
    <row r="2394" spans="5:5" x14ac:dyDescent="0.3">
      <c r="E2394" s="8"/>
    </row>
    <row r="2395" spans="5:5" x14ac:dyDescent="0.3">
      <c r="E2395" s="8"/>
    </row>
    <row r="2396" spans="5:5" x14ac:dyDescent="0.3">
      <c r="E2396" s="8"/>
    </row>
    <row r="2397" spans="5:5" x14ac:dyDescent="0.3">
      <c r="E2397" s="8"/>
    </row>
    <row r="2398" spans="5:5" x14ac:dyDescent="0.3">
      <c r="E2398" s="8"/>
    </row>
    <row r="2399" spans="5:5" x14ac:dyDescent="0.3">
      <c r="E2399" s="8"/>
    </row>
    <row r="2400" spans="5:5" x14ac:dyDescent="0.3">
      <c r="E2400" s="8"/>
    </row>
    <row r="2401" spans="5:5" x14ac:dyDescent="0.3">
      <c r="E2401" s="8"/>
    </row>
    <row r="2402" spans="5:5" x14ac:dyDescent="0.3">
      <c r="E2402" s="8"/>
    </row>
    <row r="2403" spans="5:5" x14ac:dyDescent="0.3">
      <c r="E2403" s="8"/>
    </row>
    <row r="2404" spans="5:5" x14ac:dyDescent="0.3">
      <c r="E2404" s="8"/>
    </row>
    <row r="2405" spans="5:5" x14ac:dyDescent="0.3">
      <c r="E2405" s="8"/>
    </row>
    <row r="2406" spans="5:5" x14ac:dyDescent="0.3">
      <c r="E2406" s="8"/>
    </row>
    <row r="2407" spans="5:5" x14ac:dyDescent="0.3">
      <c r="E2407" s="8"/>
    </row>
    <row r="2408" spans="5:5" x14ac:dyDescent="0.3">
      <c r="E2408" s="8"/>
    </row>
    <row r="2409" spans="5:5" x14ac:dyDescent="0.3">
      <c r="E2409" s="8"/>
    </row>
    <row r="2410" spans="5:5" x14ac:dyDescent="0.3">
      <c r="E2410" s="8"/>
    </row>
    <row r="2411" spans="5:5" x14ac:dyDescent="0.3">
      <c r="E2411" s="8"/>
    </row>
    <row r="2412" spans="5:5" x14ac:dyDescent="0.3">
      <c r="E2412" s="8"/>
    </row>
    <row r="2413" spans="5:5" x14ac:dyDescent="0.3">
      <c r="E2413" s="8"/>
    </row>
    <row r="2414" spans="5:5" x14ac:dyDescent="0.3">
      <c r="E2414" s="8"/>
    </row>
    <row r="2415" spans="5:5" x14ac:dyDescent="0.3">
      <c r="E2415" s="8"/>
    </row>
    <row r="2416" spans="5:5" x14ac:dyDescent="0.3">
      <c r="E2416" s="8"/>
    </row>
    <row r="2417" spans="5:5" x14ac:dyDescent="0.3">
      <c r="E2417" s="8"/>
    </row>
    <row r="2418" spans="5:5" x14ac:dyDescent="0.3">
      <c r="E2418" s="8"/>
    </row>
    <row r="2419" spans="5:5" x14ac:dyDescent="0.3">
      <c r="E2419" s="8"/>
    </row>
    <row r="2420" spans="5:5" x14ac:dyDescent="0.3">
      <c r="E2420" s="8"/>
    </row>
    <row r="2421" spans="5:5" x14ac:dyDescent="0.3">
      <c r="E2421" s="8"/>
    </row>
    <row r="2422" spans="5:5" x14ac:dyDescent="0.3">
      <c r="E2422" s="8"/>
    </row>
    <row r="2423" spans="5:5" x14ac:dyDescent="0.3">
      <c r="E2423" s="8"/>
    </row>
    <row r="2424" spans="5:5" x14ac:dyDescent="0.3">
      <c r="E2424" s="8"/>
    </row>
    <row r="2425" spans="5:5" x14ac:dyDescent="0.3">
      <c r="E2425" s="8"/>
    </row>
    <row r="2426" spans="5:5" x14ac:dyDescent="0.3">
      <c r="E2426" s="8"/>
    </row>
    <row r="2427" spans="5:5" x14ac:dyDescent="0.3">
      <c r="E2427" s="8"/>
    </row>
    <row r="2428" spans="5:5" x14ac:dyDescent="0.3">
      <c r="E2428" s="8"/>
    </row>
    <row r="2429" spans="5:5" x14ac:dyDescent="0.3">
      <c r="E2429" s="8"/>
    </row>
    <row r="2430" spans="5:5" x14ac:dyDescent="0.3">
      <c r="E2430" s="8"/>
    </row>
    <row r="2431" spans="5:5" x14ac:dyDescent="0.3">
      <c r="E2431" s="8"/>
    </row>
    <row r="2432" spans="5:5" x14ac:dyDescent="0.3">
      <c r="E2432" s="8"/>
    </row>
    <row r="2433" spans="5:5" x14ac:dyDescent="0.3">
      <c r="E2433" s="8"/>
    </row>
    <row r="2434" spans="5:5" x14ac:dyDescent="0.3">
      <c r="E2434" s="8"/>
    </row>
    <row r="2435" spans="5:5" x14ac:dyDescent="0.3">
      <c r="E2435" s="8"/>
    </row>
    <row r="2436" spans="5:5" x14ac:dyDescent="0.3">
      <c r="E2436" s="8"/>
    </row>
    <row r="2437" spans="5:5" x14ac:dyDescent="0.3">
      <c r="E2437" s="8"/>
    </row>
    <row r="2438" spans="5:5" x14ac:dyDescent="0.3">
      <c r="E2438" s="8"/>
    </row>
    <row r="2439" spans="5:5" x14ac:dyDescent="0.3">
      <c r="E2439" s="8"/>
    </row>
    <row r="2440" spans="5:5" x14ac:dyDescent="0.3">
      <c r="E2440" s="8"/>
    </row>
    <row r="2441" spans="5:5" x14ac:dyDescent="0.3">
      <c r="E2441" s="8"/>
    </row>
    <row r="2442" spans="5:5" x14ac:dyDescent="0.3">
      <c r="E2442" s="8"/>
    </row>
    <row r="2443" spans="5:5" x14ac:dyDescent="0.3">
      <c r="E2443" s="8"/>
    </row>
    <row r="2444" spans="5:5" x14ac:dyDescent="0.3">
      <c r="E2444" s="8"/>
    </row>
    <row r="2445" spans="5:5" x14ac:dyDescent="0.3">
      <c r="E2445" s="8"/>
    </row>
    <row r="2446" spans="5:5" x14ac:dyDescent="0.3">
      <c r="E2446" s="8"/>
    </row>
    <row r="2447" spans="5:5" x14ac:dyDescent="0.3">
      <c r="E2447" s="8"/>
    </row>
    <row r="2448" spans="5:5" x14ac:dyDescent="0.3">
      <c r="E2448" s="8"/>
    </row>
    <row r="2449" spans="5:5" x14ac:dyDescent="0.3">
      <c r="E2449" s="8"/>
    </row>
    <row r="2450" spans="5:5" x14ac:dyDescent="0.3">
      <c r="E2450" s="8"/>
    </row>
    <row r="2451" spans="5:5" x14ac:dyDescent="0.3">
      <c r="E2451" s="8"/>
    </row>
    <row r="2452" spans="5:5" x14ac:dyDescent="0.3">
      <c r="E2452" s="8"/>
    </row>
    <row r="2453" spans="5:5" x14ac:dyDescent="0.3">
      <c r="E2453" s="8"/>
    </row>
    <row r="2454" spans="5:5" x14ac:dyDescent="0.3">
      <c r="E2454" s="8"/>
    </row>
    <row r="2455" spans="5:5" x14ac:dyDescent="0.3">
      <c r="E2455" s="8"/>
    </row>
    <row r="2456" spans="5:5" x14ac:dyDescent="0.3">
      <c r="E2456" s="8"/>
    </row>
    <row r="2457" spans="5:5" x14ac:dyDescent="0.3">
      <c r="E2457" s="8"/>
    </row>
    <row r="2458" spans="5:5" x14ac:dyDescent="0.3">
      <c r="E2458" s="8"/>
    </row>
    <row r="2459" spans="5:5" x14ac:dyDescent="0.3">
      <c r="E2459" s="8"/>
    </row>
    <row r="2460" spans="5:5" x14ac:dyDescent="0.3">
      <c r="E2460" s="8"/>
    </row>
    <row r="2461" spans="5:5" x14ac:dyDescent="0.3">
      <c r="E2461" s="8"/>
    </row>
    <row r="2462" spans="5:5" x14ac:dyDescent="0.3">
      <c r="E2462" s="8"/>
    </row>
    <row r="2463" spans="5:5" x14ac:dyDescent="0.3">
      <c r="E2463" s="8"/>
    </row>
    <row r="2464" spans="5:5" x14ac:dyDescent="0.3">
      <c r="E2464" s="8"/>
    </row>
    <row r="2465" spans="5:5" x14ac:dyDescent="0.3">
      <c r="E2465" s="8"/>
    </row>
    <row r="2466" spans="5:5" x14ac:dyDescent="0.3">
      <c r="E2466" s="8"/>
    </row>
    <row r="2467" spans="5:5" x14ac:dyDescent="0.3">
      <c r="E2467" s="8"/>
    </row>
    <row r="2468" spans="5:5" x14ac:dyDescent="0.3">
      <c r="E2468" s="8"/>
    </row>
    <row r="2469" spans="5:5" x14ac:dyDescent="0.3">
      <c r="E2469" s="8"/>
    </row>
    <row r="2470" spans="5:5" x14ac:dyDescent="0.3">
      <c r="E2470" s="8"/>
    </row>
    <row r="2471" spans="5:5" x14ac:dyDescent="0.3">
      <c r="E2471" s="8"/>
    </row>
    <row r="2472" spans="5:5" x14ac:dyDescent="0.3">
      <c r="E2472" s="8"/>
    </row>
    <row r="2473" spans="5:5" x14ac:dyDescent="0.3">
      <c r="E2473" s="8"/>
    </row>
    <row r="2474" spans="5:5" x14ac:dyDescent="0.3">
      <c r="E2474" s="8"/>
    </row>
    <row r="2475" spans="5:5" x14ac:dyDescent="0.3">
      <c r="E2475" s="8"/>
    </row>
    <row r="2476" spans="5:5" x14ac:dyDescent="0.3">
      <c r="E2476" s="8"/>
    </row>
    <row r="2477" spans="5:5" x14ac:dyDescent="0.3">
      <c r="E2477" s="8"/>
    </row>
    <row r="2478" spans="5:5" x14ac:dyDescent="0.3">
      <c r="E2478" s="8"/>
    </row>
    <row r="2479" spans="5:5" x14ac:dyDescent="0.3">
      <c r="E2479" s="8"/>
    </row>
    <row r="2480" spans="5:5" x14ac:dyDescent="0.3">
      <c r="E2480" s="8"/>
    </row>
    <row r="2481" spans="5:5" x14ac:dyDescent="0.3">
      <c r="E2481" s="8"/>
    </row>
    <row r="2482" spans="5:5" x14ac:dyDescent="0.3">
      <c r="E2482" s="8"/>
    </row>
    <row r="2483" spans="5:5" x14ac:dyDescent="0.3">
      <c r="E2483" s="8"/>
    </row>
    <row r="2484" spans="5:5" x14ac:dyDescent="0.3">
      <c r="E2484" s="8"/>
    </row>
    <row r="2485" spans="5:5" x14ac:dyDescent="0.3">
      <c r="E2485" s="8"/>
    </row>
    <row r="2486" spans="5:5" x14ac:dyDescent="0.3">
      <c r="E2486" s="8"/>
    </row>
    <row r="2487" spans="5:5" x14ac:dyDescent="0.3">
      <c r="E2487" s="8"/>
    </row>
    <row r="2488" spans="5:5" x14ac:dyDescent="0.3">
      <c r="E2488" s="8"/>
    </row>
    <row r="2489" spans="5:5" x14ac:dyDescent="0.3">
      <c r="E2489" s="8"/>
    </row>
    <row r="2490" spans="5:5" x14ac:dyDescent="0.3">
      <c r="E2490" s="8"/>
    </row>
    <row r="2491" spans="5:5" x14ac:dyDescent="0.3">
      <c r="E2491" s="8"/>
    </row>
    <row r="2492" spans="5:5" x14ac:dyDescent="0.3">
      <c r="E2492" s="8"/>
    </row>
    <row r="2493" spans="5:5" x14ac:dyDescent="0.3">
      <c r="E2493" s="8"/>
    </row>
    <row r="2494" spans="5:5" x14ac:dyDescent="0.3">
      <c r="E2494" s="8"/>
    </row>
    <row r="2495" spans="5:5" x14ac:dyDescent="0.3">
      <c r="E2495" s="8"/>
    </row>
    <row r="2496" spans="5:5" x14ac:dyDescent="0.3">
      <c r="E2496" s="8"/>
    </row>
    <row r="2497" spans="5:5" x14ac:dyDescent="0.3">
      <c r="E2497" s="8"/>
    </row>
    <row r="2498" spans="5:5" x14ac:dyDescent="0.3">
      <c r="E2498" s="8"/>
    </row>
    <row r="2499" spans="5:5" x14ac:dyDescent="0.3">
      <c r="E2499" s="8"/>
    </row>
    <row r="2500" spans="5:5" x14ac:dyDescent="0.3">
      <c r="E2500" s="8"/>
    </row>
    <row r="2501" spans="5:5" x14ac:dyDescent="0.3">
      <c r="E2501" s="8"/>
    </row>
    <row r="2502" spans="5:5" x14ac:dyDescent="0.3">
      <c r="E2502" s="8"/>
    </row>
    <row r="2503" spans="5:5" x14ac:dyDescent="0.3">
      <c r="E2503" s="8"/>
    </row>
    <row r="2504" spans="5:5" x14ac:dyDescent="0.3">
      <c r="E2504" s="8"/>
    </row>
    <row r="2505" spans="5:5" x14ac:dyDescent="0.3">
      <c r="E2505" s="8"/>
    </row>
    <row r="2506" spans="5:5" x14ac:dyDescent="0.3">
      <c r="E2506" s="8"/>
    </row>
    <row r="2507" spans="5:5" x14ac:dyDescent="0.3">
      <c r="E2507" s="8"/>
    </row>
    <row r="2508" spans="5:5" x14ac:dyDescent="0.3">
      <c r="E2508" s="8"/>
    </row>
    <row r="2509" spans="5:5" x14ac:dyDescent="0.3">
      <c r="E2509" s="8"/>
    </row>
    <row r="2510" spans="5:5" x14ac:dyDescent="0.3">
      <c r="E2510" s="8"/>
    </row>
    <row r="2511" spans="5:5" x14ac:dyDescent="0.3">
      <c r="E2511" s="8"/>
    </row>
    <row r="2512" spans="5:5" x14ac:dyDescent="0.3">
      <c r="E2512" s="8"/>
    </row>
    <row r="2513" spans="5:5" x14ac:dyDescent="0.3">
      <c r="E2513" s="8"/>
    </row>
    <row r="2514" spans="5:5" x14ac:dyDescent="0.3">
      <c r="E2514" s="8"/>
    </row>
    <row r="2515" spans="5:5" x14ac:dyDescent="0.3">
      <c r="E2515" s="8"/>
    </row>
    <row r="2516" spans="5:5" x14ac:dyDescent="0.3">
      <c r="E2516" s="8"/>
    </row>
    <row r="2517" spans="5:5" x14ac:dyDescent="0.3">
      <c r="E2517" s="8"/>
    </row>
    <row r="2518" spans="5:5" x14ac:dyDescent="0.3">
      <c r="E2518" s="8"/>
    </row>
    <row r="2519" spans="5:5" x14ac:dyDescent="0.3">
      <c r="E2519" s="8"/>
    </row>
    <row r="2520" spans="5:5" x14ac:dyDescent="0.3">
      <c r="E2520" s="8"/>
    </row>
    <row r="2521" spans="5:5" x14ac:dyDescent="0.3">
      <c r="E2521" s="8"/>
    </row>
    <row r="2522" spans="5:5" x14ac:dyDescent="0.3">
      <c r="E2522" s="8"/>
    </row>
    <row r="2523" spans="5:5" x14ac:dyDescent="0.3">
      <c r="E2523" s="8"/>
    </row>
    <row r="2524" spans="5:5" x14ac:dyDescent="0.3">
      <c r="E2524" s="8"/>
    </row>
    <row r="2525" spans="5:5" x14ac:dyDescent="0.3">
      <c r="E2525" s="8"/>
    </row>
    <row r="2526" spans="5:5" x14ac:dyDescent="0.3">
      <c r="E2526" s="8"/>
    </row>
    <row r="2527" spans="5:5" x14ac:dyDescent="0.3">
      <c r="E2527" s="8"/>
    </row>
    <row r="2528" spans="5:5" x14ac:dyDescent="0.3">
      <c r="E2528" s="8"/>
    </row>
    <row r="2529" spans="5:5" x14ac:dyDescent="0.3">
      <c r="E2529" s="8"/>
    </row>
    <row r="2530" spans="5:5" x14ac:dyDescent="0.3">
      <c r="E2530" s="8"/>
    </row>
    <row r="2531" spans="5:5" x14ac:dyDescent="0.3">
      <c r="E2531" s="8"/>
    </row>
    <row r="2532" spans="5:5" x14ac:dyDescent="0.3">
      <c r="E2532" s="8"/>
    </row>
    <row r="2533" spans="5:5" x14ac:dyDescent="0.3">
      <c r="E2533" s="8"/>
    </row>
    <row r="2534" spans="5:5" x14ac:dyDescent="0.3">
      <c r="E2534" s="8"/>
    </row>
    <row r="2535" spans="5:5" x14ac:dyDescent="0.3">
      <c r="E2535" s="8"/>
    </row>
    <row r="2536" spans="5:5" x14ac:dyDescent="0.3">
      <c r="E2536" s="8"/>
    </row>
    <row r="2537" spans="5:5" x14ac:dyDescent="0.3">
      <c r="E2537" s="8"/>
    </row>
    <row r="2538" spans="5:5" x14ac:dyDescent="0.3">
      <c r="E2538" s="8"/>
    </row>
    <row r="2539" spans="5:5" x14ac:dyDescent="0.3">
      <c r="E2539" s="8"/>
    </row>
    <row r="2540" spans="5:5" x14ac:dyDescent="0.3">
      <c r="E2540" s="8"/>
    </row>
    <row r="2541" spans="5:5" x14ac:dyDescent="0.3">
      <c r="E2541" s="8"/>
    </row>
    <row r="2542" spans="5:5" x14ac:dyDescent="0.3">
      <c r="E2542" s="8"/>
    </row>
    <row r="2543" spans="5:5" x14ac:dyDescent="0.3">
      <c r="E2543" s="8"/>
    </row>
    <row r="2544" spans="5:5" x14ac:dyDescent="0.3">
      <c r="E2544" s="8"/>
    </row>
    <row r="2545" spans="5:5" x14ac:dyDescent="0.3">
      <c r="E2545" s="8"/>
    </row>
    <row r="2546" spans="5:5" x14ac:dyDescent="0.3">
      <c r="E2546" s="8"/>
    </row>
    <row r="2547" spans="5:5" x14ac:dyDescent="0.3">
      <c r="E2547" s="8"/>
    </row>
    <row r="2548" spans="5:5" x14ac:dyDescent="0.3">
      <c r="E2548" s="8"/>
    </row>
    <row r="2549" spans="5:5" x14ac:dyDescent="0.3">
      <c r="E2549" s="8"/>
    </row>
    <row r="2550" spans="5:5" x14ac:dyDescent="0.3">
      <c r="E2550" s="8"/>
    </row>
    <row r="2551" spans="5:5" x14ac:dyDescent="0.3">
      <c r="E2551" s="8"/>
    </row>
    <row r="2552" spans="5:5" x14ac:dyDescent="0.3">
      <c r="E2552" s="8"/>
    </row>
    <row r="2553" spans="5:5" x14ac:dyDescent="0.3">
      <c r="E2553" s="8"/>
    </row>
    <row r="2554" spans="5:5" x14ac:dyDescent="0.3">
      <c r="E2554" s="8"/>
    </row>
    <row r="2555" spans="5:5" x14ac:dyDescent="0.3">
      <c r="E2555" s="8"/>
    </row>
    <row r="2556" spans="5:5" x14ac:dyDescent="0.3">
      <c r="E2556" s="8"/>
    </row>
    <row r="2557" spans="5:5" x14ac:dyDescent="0.3">
      <c r="E2557" s="8"/>
    </row>
    <row r="2558" spans="5:5" x14ac:dyDescent="0.3">
      <c r="E2558" s="8"/>
    </row>
    <row r="2559" spans="5:5" x14ac:dyDescent="0.3">
      <c r="E2559" s="8"/>
    </row>
    <row r="2560" spans="5:5" x14ac:dyDescent="0.3">
      <c r="E2560" s="8"/>
    </row>
    <row r="2561" spans="5:5" x14ac:dyDescent="0.3">
      <c r="E2561" s="8"/>
    </row>
    <row r="2562" spans="5:5" x14ac:dyDescent="0.3">
      <c r="E2562" s="8"/>
    </row>
    <row r="2563" spans="5:5" x14ac:dyDescent="0.3">
      <c r="E2563" s="8"/>
    </row>
    <row r="2564" spans="5:5" x14ac:dyDescent="0.3">
      <c r="E2564" s="8"/>
    </row>
    <row r="2565" spans="5:5" x14ac:dyDescent="0.3">
      <c r="E2565" s="8"/>
    </row>
    <row r="2566" spans="5:5" x14ac:dyDescent="0.3">
      <c r="E2566" s="8"/>
    </row>
    <row r="2567" spans="5:5" x14ac:dyDescent="0.3">
      <c r="E2567" s="8"/>
    </row>
    <row r="2568" spans="5:5" x14ac:dyDescent="0.3">
      <c r="E2568" s="8"/>
    </row>
    <row r="2569" spans="5:5" x14ac:dyDescent="0.3">
      <c r="E2569" s="8"/>
    </row>
    <row r="2570" spans="5:5" x14ac:dyDescent="0.3">
      <c r="E2570" s="8"/>
    </row>
    <row r="2571" spans="5:5" x14ac:dyDescent="0.3">
      <c r="E2571" s="8"/>
    </row>
    <row r="2572" spans="5:5" x14ac:dyDescent="0.3">
      <c r="E2572" s="8"/>
    </row>
    <row r="2573" spans="5:5" x14ac:dyDescent="0.3">
      <c r="E2573" s="8"/>
    </row>
    <row r="2574" spans="5:5" x14ac:dyDescent="0.3">
      <c r="E2574" s="8"/>
    </row>
    <row r="2575" spans="5:5" x14ac:dyDescent="0.3">
      <c r="E2575" s="8"/>
    </row>
    <row r="2576" spans="5:5" x14ac:dyDescent="0.3">
      <c r="E2576" s="8"/>
    </row>
    <row r="2577" spans="5:5" x14ac:dyDescent="0.3">
      <c r="E2577" s="8"/>
    </row>
    <row r="2578" spans="5:5" x14ac:dyDescent="0.3">
      <c r="E2578" s="8"/>
    </row>
    <row r="2579" spans="5:5" x14ac:dyDescent="0.3">
      <c r="E2579" s="8"/>
    </row>
    <row r="2580" spans="5:5" x14ac:dyDescent="0.3">
      <c r="E2580" s="8"/>
    </row>
    <row r="2581" spans="5:5" x14ac:dyDescent="0.3">
      <c r="E2581" s="8"/>
    </row>
    <row r="2582" spans="5:5" x14ac:dyDescent="0.3">
      <c r="E2582" s="8"/>
    </row>
    <row r="2583" spans="5:5" x14ac:dyDescent="0.3">
      <c r="E2583" s="8"/>
    </row>
    <row r="2584" spans="5:5" x14ac:dyDescent="0.3">
      <c r="E2584" s="8"/>
    </row>
    <row r="2585" spans="5:5" x14ac:dyDescent="0.3">
      <c r="E2585" s="8"/>
    </row>
    <row r="2586" spans="5:5" x14ac:dyDescent="0.3">
      <c r="E2586" s="8"/>
    </row>
    <row r="2587" spans="5:5" x14ac:dyDescent="0.3">
      <c r="E2587" s="8"/>
    </row>
    <row r="2588" spans="5:5" x14ac:dyDescent="0.3">
      <c r="E2588" s="8"/>
    </row>
    <row r="2589" spans="5:5" x14ac:dyDescent="0.3">
      <c r="E2589" s="8"/>
    </row>
    <row r="2590" spans="5:5" x14ac:dyDescent="0.3">
      <c r="E2590" s="8"/>
    </row>
    <row r="2591" spans="5:5" x14ac:dyDescent="0.3">
      <c r="E2591" s="8"/>
    </row>
    <row r="2592" spans="5:5" x14ac:dyDescent="0.3">
      <c r="E2592" s="8"/>
    </row>
    <row r="2593" spans="5:5" x14ac:dyDescent="0.3">
      <c r="E2593" s="8"/>
    </row>
    <row r="2594" spans="5:5" x14ac:dyDescent="0.3">
      <c r="E2594" s="8"/>
    </row>
    <row r="2595" spans="5:5" x14ac:dyDescent="0.3">
      <c r="E2595" s="8"/>
    </row>
    <row r="2596" spans="5:5" x14ac:dyDescent="0.3">
      <c r="E2596" s="8"/>
    </row>
    <row r="2597" spans="5:5" x14ac:dyDescent="0.3">
      <c r="E2597" s="8"/>
    </row>
    <row r="2598" spans="5:5" x14ac:dyDescent="0.3">
      <c r="E2598" s="8"/>
    </row>
    <row r="2599" spans="5:5" x14ac:dyDescent="0.3">
      <c r="E2599" s="8"/>
    </row>
    <row r="2600" spans="5:5" x14ac:dyDescent="0.3">
      <c r="E2600" s="8"/>
    </row>
    <row r="2601" spans="5:5" x14ac:dyDescent="0.3">
      <c r="E2601" s="8"/>
    </row>
    <row r="2602" spans="5:5" x14ac:dyDescent="0.3">
      <c r="E2602" s="8"/>
    </row>
    <row r="2603" spans="5:5" x14ac:dyDescent="0.3">
      <c r="E2603" s="8"/>
    </row>
    <row r="2604" spans="5:5" x14ac:dyDescent="0.3">
      <c r="E2604" s="8"/>
    </row>
    <row r="2605" spans="5:5" x14ac:dyDescent="0.3">
      <c r="E2605" s="8"/>
    </row>
    <row r="2606" spans="5:5" x14ac:dyDescent="0.3">
      <c r="E2606" s="8"/>
    </row>
    <row r="2607" spans="5:5" x14ac:dyDescent="0.3">
      <c r="E2607" s="8"/>
    </row>
    <row r="2608" spans="5:5" x14ac:dyDescent="0.3">
      <c r="E2608" s="8"/>
    </row>
    <row r="2609" spans="5:5" x14ac:dyDescent="0.3">
      <c r="E2609" s="8"/>
    </row>
    <row r="2610" spans="5:5" x14ac:dyDescent="0.3">
      <c r="E2610" s="8"/>
    </row>
    <row r="2611" spans="5:5" x14ac:dyDescent="0.3">
      <c r="E2611" s="8"/>
    </row>
    <row r="2612" spans="5:5" x14ac:dyDescent="0.3">
      <c r="E2612" s="8"/>
    </row>
    <row r="2613" spans="5:5" x14ac:dyDescent="0.3">
      <c r="E2613" s="8"/>
    </row>
    <row r="2614" spans="5:5" x14ac:dyDescent="0.3">
      <c r="E2614" s="8"/>
    </row>
    <row r="2615" spans="5:5" x14ac:dyDescent="0.3">
      <c r="E2615" s="8"/>
    </row>
    <row r="2616" spans="5:5" x14ac:dyDescent="0.3">
      <c r="E2616" s="8"/>
    </row>
    <row r="2617" spans="5:5" x14ac:dyDescent="0.3">
      <c r="E2617" s="8"/>
    </row>
    <row r="2618" spans="5:5" x14ac:dyDescent="0.3">
      <c r="E2618" s="8"/>
    </row>
    <row r="2619" spans="5:5" x14ac:dyDescent="0.3">
      <c r="E2619" s="8"/>
    </row>
    <row r="2620" spans="5:5" x14ac:dyDescent="0.3">
      <c r="E2620" s="8"/>
    </row>
    <row r="2621" spans="5:5" x14ac:dyDescent="0.3">
      <c r="E2621" s="8"/>
    </row>
    <row r="2622" spans="5:5" x14ac:dyDescent="0.3">
      <c r="E2622" s="8"/>
    </row>
    <row r="2623" spans="5:5" x14ac:dyDescent="0.3">
      <c r="E2623" s="8"/>
    </row>
    <row r="2624" spans="5:5" x14ac:dyDescent="0.3">
      <c r="E2624" s="8"/>
    </row>
    <row r="2625" spans="5:5" x14ac:dyDescent="0.3">
      <c r="E2625" s="8"/>
    </row>
    <row r="2626" spans="5:5" x14ac:dyDescent="0.3">
      <c r="E2626" s="8"/>
    </row>
    <row r="2627" spans="5:5" x14ac:dyDescent="0.3">
      <c r="E2627" s="8"/>
    </row>
    <row r="2628" spans="5:5" x14ac:dyDescent="0.3">
      <c r="E2628" s="8"/>
    </row>
    <row r="2629" spans="5:5" x14ac:dyDescent="0.3">
      <c r="E2629" s="8"/>
    </row>
    <row r="2630" spans="5:5" x14ac:dyDescent="0.3">
      <c r="E2630" s="8"/>
    </row>
    <row r="2631" spans="5:5" x14ac:dyDescent="0.3">
      <c r="E2631" s="8"/>
    </row>
    <row r="2632" spans="5:5" x14ac:dyDescent="0.3">
      <c r="E2632" s="8"/>
    </row>
    <row r="2633" spans="5:5" x14ac:dyDescent="0.3">
      <c r="E2633" s="8"/>
    </row>
    <row r="2634" spans="5:5" x14ac:dyDescent="0.3">
      <c r="E2634" s="8"/>
    </row>
    <row r="2635" spans="5:5" x14ac:dyDescent="0.3">
      <c r="E2635" s="8"/>
    </row>
    <row r="2636" spans="5:5" x14ac:dyDescent="0.3">
      <c r="E2636" s="8"/>
    </row>
    <row r="2637" spans="5:5" x14ac:dyDescent="0.3">
      <c r="E2637" s="8"/>
    </row>
    <row r="2638" spans="5:5" x14ac:dyDescent="0.3">
      <c r="E2638" s="8"/>
    </row>
    <row r="2639" spans="5:5" x14ac:dyDescent="0.3">
      <c r="E2639" s="8"/>
    </row>
    <row r="2640" spans="5:5" x14ac:dyDescent="0.3">
      <c r="E2640" s="8"/>
    </row>
    <row r="2641" spans="5:5" x14ac:dyDescent="0.3">
      <c r="E2641" s="8"/>
    </row>
    <row r="2642" spans="5:5" x14ac:dyDescent="0.3">
      <c r="E2642" s="8"/>
    </row>
    <row r="2643" spans="5:5" x14ac:dyDescent="0.3">
      <c r="E2643" s="8"/>
    </row>
    <row r="2644" spans="5:5" x14ac:dyDescent="0.3">
      <c r="E2644" s="8"/>
    </row>
    <row r="2645" spans="5:5" x14ac:dyDescent="0.3">
      <c r="E2645" s="8"/>
    </row>
    <row r="2646" spans="5:5" x14ac:dyDescent="0.3">
      <c r="E2646" s="8"/>
    </row>
    <row r="2647" spans="5:5" x14ac:dyDescent="0.3">
      <c r="E2647" s="8"/>
    </row>
    <row r="2648" spans="5:5" x14ac:dyDescent="0.3">
      <c r="E2648" s="8"/>
    </row>
    <row r="2649" spans="5:5" x14ac:dyDescent="0.3">
      <c r="E2649" s="8"/>
    </row>
    <row r="2650" spans="5:5" x14ac:dyDescent="0.3">
      <c r="E2650" s="8"/>
    </row>
    <row r="2651" spans="5:5" x14ac:dyDescent="0.3">
      <c r="E2651" s="8"/>
    </row>
    <row r="2652" spans="5:5" x14ac:dyDescent="0.3">
      <c r="E2652" s="8"/>
    </row>
    <row r="2653" spans="5:5" x14ac:dyDescent="0.3">
      <c r="E2653" s="8"/>
    </row>
    <row r="2654" spans="5:5" x14ac:dyDescent="0.3">
      <c r="E2654" s="8"/>
    </row>
    <row r="2655" spans="5:5" x14ac:dyDescent="0.3">
      <c r="E2655" s="8"/>
    </row>
    <row r="2656" spans="5:5" x14ac:dyDescent="0.3">
      <c r="E2656" s="8"/>
    </row>
    <row r="2657" spans="5:5" x14ac:dyDescent="0.3">
      <c r="E2657" s="8"/>
    </row>
    <row r="2658" spans="5:5" x14ac:dyDescent="0.3">
      <c r="E2658" s="8"/>
    </row>
    <row r="2659" spans="5:5" x14ac:dyDescent="0.3">
      <c r="E2659" s="8"/>
    </row>
    <row r="2660" spans="5:5" x14ac:dyDescent="0.3">
      <c r="E2660" s="8"/>
    </row>
    <row r="2661" spans="5:5" x14ac:dyDescent="0.3">
      <c r="E2661" s="8"/>
    </row>
    <row r="2662" spans="5:5" x14ac:dyDescent="0.3">
      <c r="E2662" s="8"/>
    </row>
    <row r="2663" spans="5:5" x14ac:dyDescent="0.3">
      <c r="E2663" s="8"/>
    </row>
    <row r="2664" spans="5:5" x14ac:dyDescent="0.3">
      <c r="E2664" s="8"/>
    </row>
    <row r="2665" spans="5:5" x14ac:dyDescent="0.3">
      <c r="E2665" s="8"/>
    </row>
    <row r="2666" spans="5:5" x14ac:dyDescent="0.3">
      <c r="E2666" s="8"/>
    </row>
    <row r="2667" spans="5:5" x14ac:dyDescent="0.3">
      <c r="E2667" s="8"/>
    </row>
    <row r="2668" spans="5:5" x14ac:dyDescent="0.3">
      <c r="E2668" s="8"/>
    </row>
    <row r="2669" spans="5:5" x14ac:dyDescent="0.3">
      <c r="E2669" s="8"/>
    </row>
    <row r="2670" spans="5:5" x14ac:dyDescent="0.3">
      <c r="E2670" s="8"/>
    </row>
    <row r="2671" spans="5:5" x14ac:dyDescent="0.3">
      <c r="E2671" s="8"/>
    </row>
    <row r="2672" spans="5:5" x14ac:dyDescent="0.3">
      <c r="E2672" s="8"/>
    </row>
    <row r="2673" spans="5:5" x14ac:dyDescent="0.3">
      <c r="E2673" s="8"/>
    </row>
    <row r="2674" spans="5:5" x14ac:dyDescent="0.3">
      <c r="E2674" s="8"/>
    </row>
    <row r="2675" spans="5:5" x14ac:dyDescent="0.3">
      <c r="E2675" s="8"/>
    </row>
    <row r="2676" spans="5:5" x14ac:dyDescent="0.3">
      <c r="E2676" s="8"/>
    </row>
    <row r="2677" spans="5:5" x14ac:dyDescent="0.3">
      <c r="E2677" s="8"/>
    </row>
    <row r="2678" spans="5:5" x14ac:dyDescent="0.3">
      <c r="E2678" s="8"/>
    </row>
    <row r="2679" spans="5:5" x14ac:dyDescent="0.3">
      <c r="E2679" s="8"/>
    </row>
    <row r="2680" spans="5:5" x14ac:dyDescent="0.3">
      <c r="E2680" s="8"/>
    </row>
    <row r="2681" spans="5:5" x14ac:dyDescent="0.3">
      <c r="E2681" s="8"/>
    </row>
    <row r="2682" spans="5:5" x14ac:dyDescent="0.3">
      <c r="E2682" s="8"/>
    </row>
    <row r="2683" spans="5:5" x14ac:dyDescent="0.3">
      <c r="E2683" s="8"/>
    </row>
    <row r="2684" spans="5:5" x14ac:dyDescent="0.3">
      <c r="E2684" s="8"/>
    </row>
    <row r="2685" spans="5:5" x14ac:dyDescent="0.3">
      <c r="E2685" s="8"/>
    </row>
    <row r="2686" spans="5:5" x14ac:dyDescent="0.3">
      <c r="E2686" s="8"/>
    </row>
    <row r="2687" spans="5:5" x14ac:dyDescent="0.3">
      <c r="E2687" s="8"/>
    </row>
    <row r="2688" spans="5:5" x14ac:dyDescent="0.3">
      <c r="E2688" s="8"/>
    </row>
    <row r="2689" spans="5:5" x14ac:dyDescent="0.3">
      <c r="E2689" s="8"/>
    </row>
    <row r="2690" spans="5:5" x14ac:dyDescent="0.3">
      <c r="E2690" s="8"/>
    </row>
    <row r="2691" spans="5:5" x14ac:dyDescent="0.3">
      <c r="E2691" s="8"/>
    </row>
    <row r="2692" spans="5:5" x14ac:dyDescent="0.3">
      <c r="E2692" s="8"/>
    </row>
    <row r="2693" spans="5:5" x14ac:dyDescent="0.3">
      <c r="E2693" s="8"/>
    </row>
    <row r="2694" spans="5:5" x14ac:dyDescent="0.3">
      <c r="E2694" s="8"/>
    </row>
    <row r="2695" spans="5:5" x14ac:dyDescent="0.3">
      <c r="E2695" s="8"/>
    </row>
    <row r="2696" spans="5:5" x14ac:dyDescent="0.3">
      <c r="E2696" s="8"/>
    </row>
    <row r="2697" spans="5:5" x14ac:dyDescent="0.3">
      <c r="E2697" s="8"/>
    </row>
    <row r="2698" spans="5:5" x14ac:dyDescent="0.3">
      <c r="E2698" s="8"/>
    </row>
    <row r="2699" spans="5:5" x14ac:dyDescent="0.3">
      <c r="E2699" s="8"/>
    </row>
    <row r="2700" spans="5:5" x14ac:dyDescent="0.3">
      <c r="E2700" s="8"/>
    </row>
    <row r="2701" spans="5:5" x14ac:dyDescent="0.3">
      <c r="E2701" s="8"/>
    </row>
    <row r="2702" spans="5:5" x14ac:dyDescent="0.3">
      <c r="E2702" s="8"/>
    </row>
    <row r="2703" spans="5:5" x14ac:dyDescent="0.3">
      <c r="E2703" s="8"/>
    </row>
    <row r="2704" spans="5:5" x14ac:dyDescent="0.3">
      <c r="E2704" s="8"/>
    </row>
    <row r="2705" spans="5:5" x14ac:dyDescent="0.3">
      <c r="E2705" s="8"/>
    </row>
    <row r="2706" spans="5:5" x14ac:dyDescent="0.3">
      <c r="E2706" s="8"/>
    </row>
    <row r="2707" spans="5:5" x14ac:dyDescent="0.3">
      <c r="E2707" s="8"/>
    </row>
    <row r="2708" spans="5:5" x14ac:dyDescent="0.3">
      <c r="E2708" s="8"/>
    </row>
    <row r="2709" spans="5:5" x14ac:dyDescent="0.3">
      <c r="E2709" s="8"/>
    </row>
    <row r="2710" spans="5:5" x14ac:dyDescent="0.3">
      <c r="E2710" s="8"/>
    </row>
    <row r="2711" spans="5:5" x14ac:dyDescent="0.3">
      <c r="E2711" s="8"/>
    </row>
    <row r="2712" spans="5:5" x14ac:dyDescent="0.3">
      <c r="E2712" s="8"/>
    </row>
    <row r="2713" spans="5:5" x14ac:dyDescent="0.3">
      <c r="E2713" s="8"/>
    </row>
    <row r="2714" spans="5:5" x14ac:dyDescent="0.3">
      <c r="E2714" s="8"/>
    </row>
    <row r="2715" spans="5:5" x14ac:dyDescent="0.3">
      <c r="E2715" s="8"/>
    </row>
    <row r="2716" spans="5:5" x14ac:dyDescent="0.3">
      <c r="E2716" s="8"/>
    </row>
    <row r="2717" spans="5:5" x14ac:dyDescent="0.3">
      <c r="E2717" s="8"/>
    </row>
    <row r="2718" spans="5:5" x14ac:dyDescent="0.3">
      <c r="E2718" s="8"/>
    </row>
    <row r="2719" spans="5:5" x14ac:dyDescent="0.3">
      <c r="E2719" s="8"/>
    </row>
    <row r="2720" spans="5:5" x14ac:dyDescent="0.3">
      <c r="E2720" s="8"/>
    </row>
    <row r="2721" spans="5:5" x14ac:dyDescent="0.3">
      <c r="E2721" s="8"/>
    </row>
    <row r="2722" spans="5:5" x14ac:dyDescent="0.3">
      <c r="E2722" s="8"/>
    </row>
    <row r="2723" spans="5:5" x14ac:dyDescent="0.3">
      <c r="E2723" s="8"/>
    </row>
    <row r="2724" spans="5:5" x14ac:dyDescent="0.3">
      <c r="E2724" s="8"/>
    </row>
    <row r="2725" spans="5:5" x14ac:dyDescent="0.3">
      <c r="E2725" s="8"/>
    </row>
    <row r="2726" spans="5:5" x14ac:dyDescent="0.3">
      <c r="E2726" s="8"/>
    </row>
    <row r="2727" spans="5:5" x14ac:dyDescent="0.3">
      <c r="E2727" s="8"/>
    </row>
    <row r="2728" spans="5:5" x14ac:dyDescent="0.3">
      <c r="E2728" s="8"/>
    </row>
    <row r="2729" spans="5:5" x14ac:dyDescent="0.3">
      <c r="E2729" s="8"/>
    </row>
    <row r="2730" spans="5:5" x14ac:dyDescent="0.3">
      <c r="E2730" s="8"/>
    </row>
    <row r="2731" spans="5:5" x14ac:dyDescent="0.3">
      <c r="E2731" s="8"/>
    </row>
    <row r="2732" spans="5:5" x14ac:dyDescent="0.3">
      <c r="E2732" s="8"/>
    </row>
    <row r="2733" spans="5:5" x14ac:dyDescent="0.3">
      <c r="E2733" s="8"/>
    </row>
    <row r="2734" spans="5:5" x14ac:dyDescent="0.3">
      <c r="E2734" s="8"/>
    </row>
    <row r="2735" spans="5:5" x14ac:dyDescent="0.3">
      <c r="E2735" s="8"/>
    </row>
    <row r="2736" spans="5:5" x14ac:dyDescent="0.3">
      <c r="E2736" s="8"/>
    </row>
    <row r="2737" spans="5:5" x14ac:dyDescent="0.3">
      <c r="E2737" s="8"/>
    </row>
    <row r="2738" spans="5:5" x14ac:dyDescent="0.3">
      <c r="E2738" s="8"/>
    </row>
    <row r="2739" spans="5:5" x14ac:dyDescent="0.3">
      <c r="E2739" s="8"/>
    </row>
    <row r="2740" spans="5:5" x14ac:dyDescent="0.3">
      <c r="E2740" s="8"/>
    </row>
    <row r="2741" spans="5:5" x14ac:dyDescent="0.3">
      <c r="E2741" s="8"/>
    </row>
    <row r="2742" spans="5:5" x14ac:dyDescent="0.3">
      <c r="E2742" s="8"/>
    </row>
    <row r="2743" spans="5:5" x14ac:dyDescent="0.3">
      <c r="E2743" s="8"/>
    </row>
    <row r="2744" spans="5:5" x14ac:dyDescent="0.3">
      <c r="E2744" s="8"/>
    </row>
    <row r="2745" spans="5:5" x14ac:dyDescent="0.3">
      <c r="E2745" s="8"/>
    </row>
    <row r="2746" spans="5:5" x14ac:dyDescent="0.3">
      <c r="E2746" s="8"/>
    </row>
    <row r="2747" spans="5:5" x14ac:dyDescent="0.3">
      <c r="E2747" s="8"/>
    </row>
    <row r="2748" spans="5:5" x14ac:dyDescent="0.3">
      <c r="E2748" s="8"/>
    </row>
    <row r="2749" spans="5:5" x14ac:dyDescent="0.3">
      <c r="E2749" s="8"/>
    </row>
    <row r="2750" spans="5:5" x14ac:dyDescent="0.3">
      <c r="E2750" s="8"/>
    </row>
    <row r="2751" spans="5:5" x14ac:dyDescent="0.3">
      <c r="E2751" s="8"/>
    </row>
    <row r="2752" spans="5:5" x14ac:dyDescent="0.3">
      <c r="E2752" s="8"/>
    </row>
    <row r="2753" spans="5:5" x14ac:dyDescent="0.3">
      <c r="E2753" s="8"/>
    </row>
    <row r="2754" spans="5:5" x14ac:dyDescent="0.3">
      <c r="E2754" s="8"/>
    </row>
    <row r="2755" spans="5:5" x14ac:dyDescent="0.3">
      <c r="E2755" s="8"/>
    </row>
    <row r="2756" spans="5:5" x14ac:dyDescent="0.3">
      <c r="E2756" s="8"/>
    </row>
    <row r="2757" spans="5:5" x14ac:dyDescent="0.3">
      <c r="E2757" s="8"/>
    </row>
    <row r="2758" spans="5:5" x14ac:dyDescent="0.3">
      <c r="E2758" s="8"/>
    </row>
    <row r="2759" spans="5:5" x14ac:dyDescent="0.3">
      <c r="E2759" s="8"/>
    </row>
    <row r="2760" spans="5:5" x14ac:dyDescent="0.3">
      <c r="E2760" s="8"/>
    </row>
    <row r="2761" spans="5:5" x14ac:dyDescent="0.3">
      <c r="E2761" s="8"/>
    </row>
    <row r="2762" spans="5:5" x14ac:dyDescent="0.3">
      <c r="E2762" s="8"/>
    </row>
    <row r="2763" spans="5:5" x14ac:dyDescent="0.3">
      <c r="E2763" s="8"/>
    </row>
    <row r="2764" spans="5:5" x14ac:dyDescent="0.3">
      <c r="E2764" s="8"/>
    </row>
    <row r="2765" spans="5:5" x14ac:dyDescent="0.3">
      <c r="E2765" s="8"/>
    </row>
    <row r="2766" spans="5:5" x14ac:dyDescent="0.3">
      <c r="E2766" s="8"/>
    </row>
    <row r="2767" spans="5:5" x14ac:dyDescent="0.3">
      <c r="E2767" s="8"/>
    </row>
    <row r="2768" spans="5:5" x14ac:dyDescent="0.3">
      <c r="E2768" s="8"/>
    </row>
    <row r="2769" spans="5:5" x14ac:dyDescent="0.3">
      <c r="E2769" s="8"/>
    </row>
    <row r="2770" spans="5:5" x14ac:dyDescent="0.3">
      <c r="E2770" s="8"/>
    </row>
    <row r="2771" spans="5:5" x14ac:dyDescent="0.3">
      <c r="E2771" s="8"/>
    </row>
    <row r="2772" spans="5:5" x14ac:dyDescent="0.3">
      <c r="E2772" s="8"/>
    </row>
    <row r="2773" spans="5:5" x14ac:dyDescent="0.3">
      <c r="E2773" s="8"/>
    </row>
    <row r="2774" spans="5:5" x14ac:dyDescent="0.3">
      <c r="E2774" s="8"/>
    </row>
    <row r="2775" spans="5:5" x14ac:dyDescent="0.3">
      <c r="E2775" s="8"/>
    </row>
    <row r="2776" spans="5:5" x14ac:dyDescent="0.3">
      <c r="E2776" s="8"/>
    </row>
    <row r="2777" spans="5:5" x14ac:dyDescent="0.3">
      <c r="E2777" s="8"/>
    </row>
    <row r="2778" spans="5:5" x14ac:dyDescent="0.3">
      <c r="E2778" s="8"/>
    </row>
    <row r="2779" spans="5:5" x14ac:dyDescent="0.3">
      <c r="E2779" s="8"/>
    </row>
    <row r="2780" spans="5:5" x14ac:dyDescent="0.3">
      <c r="E2780" s="8"/>
    </row>
    <row r="2781" spans="5:5" x14ac:dyDescent="0.3">
      <c r="E2781" s="8"/>
    </row>
    <row r="2782" spans="5:5" x14ac:dyDescent="0.3">
      <c r="E2782" s="8"/>
    </row>
    <row r="2783" spans="5:5" x14ac:dyDescent="0.3">
      <c r="E2783" s="8"/>
    </row>
    <row r="2784" spans="5:5" x14ac:dyDescent="0.3">
      <c r="E2784" s="8"/>
    </row>
    <row r="2785" spans="5:5" x14ac:dyDescent="0.3">
      <c r="E2785" s="8"/>
    </row>
    <row r="2786" spans="5:5" x14ac:dyDescent="0.3">
      <c r="E2786" s="8"/>
    </row>
    <row r="2787" spans="5:5" x14ac:dyDescent="0.3">
      <c r="E2787" s="8"/>
    </row>
    <row r="2788" spans="5:5" x14ac:dyDescent="0.3">
      <c r="E2788" s="8"/>
    </row>
    <row r="2789" spans="5:5" x14ac:dyDescent="0.3">
      <c r="E2789" s="8"/>
    </row>
    <row r="2790" spans="5:5" x14ac:dyDescent="0.3">
      <c r="E2790" s="8"/>
    </row>
    <row r="2791" spans="5:5" x14ac:dyDescent="0.3">
      <c r="E2791" s="8"/>
    </row>
    <row r="2792" spans="5:5" x14ac:dyDescent="0.3">
      <c r="E2792" s="8"/>
    </row>
    <row r="2793" spans="5:5" x14ac:dyDescent="0.3">
      <c r="E2793" s="8"/>
    </row>
    <row r="2794" spans="5:5" x14ac:dyDescent="0.3">
      <c r="E2794" s="8"/>
    </row>
    <row r="2795" spans="5:5" x14ac:dyDescent="0.3">
      <c r="E2795" s="8"/>
    </row>
    <row r="2796" spans="5:5" x14ac:dyDescent="0.3">
      <c r="E2796" s="8"/>
    </row>
    <row r="2797" spans="5:5" x14ac:dyDescent="0.3">
      <c r="E2797" s="8"/>
    </row>
    <row r="2798" spans="5:5" x14ac:dyDescent="0.3">
      <c r="E2798" s="8"/>
    </row>
    <row r="2799" spans="5:5" x14ac:dyDescent="0.3">
      <c r="E2799" s="8"/>
    </row>
    <row r="2800" spans="5:5" x14ac:dyDescent="0.3">
      <c r="E2800" s="8"/>
    </row>
    <row r="2801" spans="5:5" x14ac:dyDescent="0.3">
      <c r="E2801" s="8"/>
    </row>
    <row r="2802" spans="5:5" x14ac:dyDescent="0.3">
      <c r="E2802" s="8"/>
    </row>
    <row r="2803" spans="5:5" x14ac:dyDescent="0.3">
      <c r="E2803" s="8"/>
    </row>
    <row r="2804" spans="5:5" x14ac:dyDescent="0.3">
      <c r="E2804" s="8"/>
    </row>
    <row r="2805" spans="5:5" x14ac:dyDescent="0.3">
      <c r="E2805" s="8"/>
    </row>
    <row r="2806" spans="5:5" x14ac:dyDescent="0.3">
      <c r="E2806" s="8"/>
    </row>
    <row r="2807" spans="5:5" x14ac:dyDescent="0.3">
      <c r="E2807" s="8"/>
    </row>
    <row r="2808" spans="5:5" x14ac:dyDescent="0.3">
      <c r="E2808" s="8"/>
    </row>
    <row r="2809" spans="5:5" x14ac:dyDescent="0.3">
      <c r="E2809" s="8"/>
    </row>
    <row r="2810" spans="5:5" x14ac:dyDescent="0.3">
      <c r="E2810" s="8"/>
    </row>
    <row r="2811" spans="5:5" x14ac:dyDescent="0.3">
      <c r="E2811" s="8"/>
    </row>
    <row r="2812" spans="5:5" x14ac:dyDescent="0.3">
      <c r="E2812" s="8"/>
    </row>
    <row r="2813" spans="5:5" x14ac:dyDescent="0.3">
      <c r="E2813" s="8"/>
    </row>
    <row r="2814" spans="5:5" x14ac:dyDescent="0.3">
      <c r="E2814" s="8"/>
    </row>
    <row r="2815" spans="5:5" x14ac:dyDescent="0.3">
      <c r="E2815" s="8"/>
    </row>
    <row r="2816" spans="5:5" x14ac:dyDescent="0.3">
      <c r="E2816" s="8"/>
    </row>
    <row r="2817" spans="5:5" x14ac:dyDescent="0.3">
      <c r="E2817" s="8"/>
    </row>
    <row r="2818" spans="5:5" x14ac:dyDescent="0.3">
      <c r="E2818" s="8"/>
    </row>
    <row r="2819" spans="5:5" x14ac:dyDescent="0.3">
      <c r="E2819" s="8"/>
    </row>
    <row r="2820" spans="5:5" x14ac:dyDescent="0.3">
      <c r="E2820" s="8"/>
    </row>
    <row r="2821" spans="5:5" x14ac:dyDescent="0.3">
      <c r="E2821" s="8"/>
    </row>
    <row r="2822" spans="5:5" x14ac:dyDescent="0.3">
      <c r="E2822" s="8"/>
    </row>
    <row r="2823" spans="5:5" x14ac:dyDescent="0.3">
      <c r="E2823" s="8"/>
    </row>
    <row r="2824" spans="5:5" x14ac:dyDescent="0.3">
      <c r="E2824" s="8"/>
    </row>
    <row r="2825" spans="5:5" x14ac:dyDescent="0.3">
      <c r="E2825" s="8"/>
    </row>
    <row r="2826" spans="5:5" x14ac:dyDescent="0.3">
      <c r="E2826" s="8"/>
    </row>
    <row r="2827" spans="5:5" x14ac:dyDescent="0.3">
      <c r="E2827" s="8"/>
    </row>
    <row r="2828" spans="5:5" x14ac:dyDescent="0.3">
      <c r="E2828" s="8"/>
    </row>
    <row r="2829" spans="5:5" x14ac:dyDescent="0.3">
      <c r="E2829" s="8"/>
    </row>
    <row r="2830" spans="5:5" x14ac:dyDescent="0.3">
      <c r="E2830" s="8"/>
    </row>
    <row r="2831" spans="5:5" x14ac:dyDescent="0.3">
      <c r="E2831" s="8"/>
    </row>
    <row r="2832" spans="5:5" x14ac:dyDescent="0.3">
      <c r="E2832" s="8"/>
    </row>
    <row r="2833" spans="5:5" x14ac:dyDescent="0.3">
      <c r="E2833" s="8"/>
    </row>
    <row r="2834" spans="5:5" x14ac:dyDescent="0.3">
      <c r="E2834" s="8"/>
    </row>
    <row r="2835" spans="5:5" x14ac:dyDescent="0.3">
      <c r="E2835" s="8"/>
    </row>
    <row r="2836" spans="5:5" x14ac:dyDescent="0.3">
      <c r="E2836" s="8"/>
    </row>
    <row r="2837" spans="5:5" x14ac:dyDescent="0.3">
      <c r="E2837" s="8"/>
    </row>
    <row r="2838" spans="5:5" x14ac:dyDescent="0.3">
      <c r="E2838" s="8"/>
    </row>
    <row r="2839" spans="5:5" x14ac:dyDescent="0.3">
      <c r="E2839" s="8"/>
    </row>
    <row r="2840" spans="5:5" x14ac:dyDescent="0.3">
      <c r="E2840" s="8"/>
    </row>
    <row r="2841" spans="5:5" x14ac:dyDescent="0.3">
      <c r="E2841" s="8"/>
    </row>
    <row r="2842" spans="5:5" x14ac:dyDescent="0.3">
      <c r="E2842" s="8"/>
    </row>
    <row r="2843" spans="5:5" x14ac:dyDescent="0.3">
      <c r="E2843" s="8"/>
    </row>
    <row r="2844" spans="5:5" x14ac:dyDescent="0.3">
      <c r="E2844" s="8"/>
    </row>
    <row r="2845" spans="5:5" x14ac:dyDescent="0.3">
      <c r="E2845" s="8"/>
    </row>
    <row r="2846" spans="5:5" x14ac:dyDescent="0.3">
      <c r="E2846" s="8"/>
    </row>
    <row r="2847" spans="5:5" x14ac:dyDescent="0.3">
      <c r="E2847" s="8"/>
    </row>
    <row r="2848" spans="5:5" x14ac:dyDescent="0.3">
      <c r="E2848" s="8"/>
    </row>
    <row r="2849" spans="5:5" x14ac:dyDescent="0.3">
      <c r="E2849" s="8"/>
    </row>
    <row r="2850" spans="5:5" x14ac:dyDescent="0.3">
      <c r="E2850" s="8"/>
    </row>
    <row r="2851" spans="5:5" x14ac:dyDescent="0.3">
      <c r="E2851" s="8"/>
    </row>
    <row r="2852" spans="5:5" x14ac:dyDescent="0.3">
      <c r="E2852" s="8"/>
    </row>
    <row r="2853" spans="5:5" x14ac:dyDescent="0.3">
      <c r="E2853" s="8"/>
    </row>
    <row r="2854" spans="5:5" x14ac:dyDescent="0.3">
      <c r="E2854" s="8"/>
    </row>
    <row r="2855" spans="5:5" x14ac:dyDescent="0.3">
      <c r="E2855" s="8"/>
    </row>
    <row r="2856" spans="5:5" x14ac:dyDescent="0.3">
      <c r="E2856" s="8"/>
    </row>
    <row r="2857" spans="5:5" x14ac:dyDescent="0.3">
      <c r="E2857" s="8"/>
    </row>
    <row r="2858" spans="5:5" x14ac:dyDescent="0.3">
      <c r="E2858" s="8"/>
    </row>
    <row r="2859" spans="5:5" x14ac:dyDescent="0.3">
      <c r="E2859" s="8"/>
    </row>
    <row r="2860" spans="5:5" x14ac:dyDescent="0.3">
      <c r="E2860" s="8"/>
    </row>
    <row r="2861" spans="5:5" x14ac:dyDescent="0.3">
      <c r="E2861" s="8"/>
    </row>
    <row r="2862" spans="5:5" x14ac:dyDescent="0.3">
      <c r="E2862" s="8"/>
    </row>
    <row r="2863" spans="5:5" x14ac:dyDescent="0.3">
      <c r="E2863" s="8"/>
    </row>
    <row r="2864" spans="5:5" x14ac:dyDescent="0.3">
      <c r="E2864" s="8"/>
    </row>
    <row r="2865" spans="5:5" x14ac:dyDescent="0.3">
      <c r="E2865" s="8"/>
    </row>
    <row r="2866" spans="5:5" x14ac:dyDescent="0.3">
      <c r="E2866" s="8"/>
    </row>
    <row r="2867" spans="5:5" x14ac:dyDescent="0.3">
      <c r="E2867" s="8"/>
    </row>
    <row r="2868" spans="5:5" x14ac:dyDescent="0.3">
      <c r="E2868" s="8"/>
    </row>
    <row r="2869" spans="5:5" x14ac:dyDescent="0.3">
      <c r="E2869" s="8"/>
    </row>
    <row r="2870" spans="5:5" x14ac:dyDescent="0.3">
      <c r="E2870" s="8"/>
    </row>
    <row r="2871" spans="5:5" x14ac:dyDescent="0.3">
      <c r="E2871" s="8"/>
    </row>
    <row r="2872" spans="5:5" x14ac:dyDescent="0.3">
      <c r="E2872" s="8"/>
    </row>
    <row r="2873" spans="5:5" x14ac:dyDescent="0.3">
      <c r="E2873" s="8"/>
    </row>
    <row r="2874" spans="5:5" x14ac:dyDescent="0.3">
      <c r="E2874" s="8"/>
    </row>
    <row r="2875" spans="5:5" x14ac:dyDescent="0.3">
      <c r="E2875" s="8"/>
    </row>
    <row r="2876" spans="5:5" x14ac:dyDescent="0.3">
      <c r="E2876" s="8"/>
    </row>
    <row r="2877" spans="5:5" x14ac:dyDescent="0.3">
      <c r="E2877" s="8"/>
    </row>
    <row r="2878" spans="5:5" x14ac:dyDescent="0.3">
      <c r="E2878" s="8"/>
    </row>
    <row r="2879" spans="5:5" x14ac:dyDescent="0.3">
      <c r="E2879" s="8"/>
    </row>
    <row r="2880" spans="5:5" x14ac:dyDescent="0.3">
      <c r="E2880" s="8"/>
    </row>
    <row r="2881" spans="5:5" x14ac:dyDescent="0.3">
      <c r="E2881" s="8"/>
    </row>
    <row r="2882" spans="5:5" x14ac:dyDescent="0.3">
      <c r="E2882" s="8"/>
    </row>
    <row r="2883" spans="5:5" x14ac:dyDescent="0.3">
      <c r="E2883" s="8"/>
    </row>
    <row r="2884" spans="5:5" x14ac:dyDescent="0.3">
      <c r="E2884" s="8"/>
    </row>
    <row r="2885" spans="5:5" x14ac:dyDescent="0.3">
      <c r="E2885" s="8"/>
    </row>
    <row r="2886" spans="5:5" x14ac:dyDescent="0.3">
      <c r="E2886" s="8"/>
    </row>
    <row r="2887" spans="5:5" x14ac:dyDescent="0.3">
      <c r="E2887" s="8"/>
    </row>
    <row r="2888" spans="5:5" x14ac:dyDescent="0.3">
      <c r="E2888" s="8"/>
    </row>
    <row r="2889" spans="5:5" x14ac:dyDescent="0.3">
      <c r="E2889" s="8"/>
    </row>
    <row r="2890" spans="5:5" x14ac:dyDescent="0.3">
      <c r="E2890" s="8"/>
    </row>
    <row r="2891" spans="5:5" x14ac:dyDescent="0.3">
      <c r="E2891" s="8"/>
    </row>
    <row r="2892" spans="5:5" x14ac:dyDescent="0.3">
      <c r="E2892" s="8"/>
    </row>
    <row r="2893" spans="5:5" x14ac:dyDescent="0.3">
      <c r="E2893" s="8"/>
    </row>
    <row r="2894" spans="5:5" x14ac:dyDescent="0.3">
      <c r="E2894" s="8"/>
    </row>
    <row r="2895" spans="5:5" x14ac:dyDescent="0.3">
      <c r="E2895" s="8"/>
    </row>
    <row r="2896" spans="5:5" x14ac:dyDescent="0.3">
      <c r="E2896" s="8"/>
    </row>
    <row r="2897" spans="5:5" x14ac:dyDescent="0.3">
      <c r="E2897" s="8"/>
    </row>
    <row r="2898" spans="5:5" x14ac:dyDescent="0.3">
      <c r="E2898" s="8"/>
    </row>
    <row r="2899" spans="5:5" x14ac:dyDescent="0.3">
      <c r="E2899" s="8"/>
    </row>
    <row r="2900" spans="5:5" x14ac:dyDescent="0.3">
      <c r="E2900" s="8"/>
    </row>
    <row r="2901" spans="5:5" x14ac:dyDescent="0.3">
      <c r="E2901" s="8"/>
    </row>
    <row r="2902" spans="5:5" x14ac:dyDescent="0.3">
      <c r="E2902" s="8"/>
    </row>
    <row r="2903" spans="5:5" x14ac:dyDescent="0.3">
      <c r="E2903" s="8"/>
    </row>
    <row r="2904" spans="5:5" x14ac:dyDescent="0.3">
      <c r="E2904" s="8"/>
    </row>
    <row r="2905" spans="5:5" x14ac:dyDescent="0.3">
      <c r="E2905" s="8"/>
    </row>
    <row r="2906" spans="5:5" x14ac:dyDescent="0.3">
      <c r="E2906" s="8"/>
    </row>
    <row r="2907" spans="5:5" x14ac:dyDescent="0.3">
      <c r="E2907" s="8"/>
    </row>
    <row r="2908" spans="5:5" x14ac:dyDescent="0.3">
      <c r="E2908" s="8"/>
    </row>
    <row r="2909" spans="5:5" x14ac:dyDescent="0.3">
      <c r="E2909" s="8"/>
    </row>
    <row r="2910" spans="5:5" x14ac:dyDescent="0.3">
      <c r="E2910" s="8"/>
    </row>
    <row r="2911" spans="5:5" x14ac:dyDescent="0.3">
      <c r="E2911" s="8"/>
    </row>
    <row r="2912" spans="5:5" x14ac:dyDescent="0.3">
      <c r="E2912" s="8"/>
    </row>
    <row r="2913" spans="5:5" x14ac:dyDescent="0.3">
      <c r="E2913" s="8"/>
    </row>
    <row r="2914" spans="5:5" x14ac:dyDescent="0.3">
      <c r="E2914" s="8"/>
    </row>
    <row r="2915" spans="5:5" x14ac:dyDescent="0.3">
      <c r="E2915" s="8"/>
    </row>
    <row r="2916" spans="5:5" x14ac:dyDescent="0.3">
      <c r="E2916" s="8"/>
    </row>
    <row r="2917" spans="5:5" x14ac:dyDescent="0.3">
      <c r="E2917" s="8"/>
    </row>
    <row r="2918" spans="5:5" x14ac:dyDescent="0.3">
      <c r="E2918" s="8"/>
    </row>
    <row r="2919" spans="5:5" x14ac:dyDescent="0.3">
      <c r="E2919" s="8"/>
    </row>
    <row r="2920" spans="5:5" x14ac:dyDescent="0.3">
      <c r="E2920" s="8"/>
    </row>
    <row r="2921" spans="5:5" x14ac:dyDescent="0.3">
      <c r="E2921" s="8"/>
    </row>
    <row r="2922" spans="5:5" x14ac:dyDescent="0.3">
      <c r="E2922" s="8"/>
    </row>
    <row r="2923" spans="5:5" x14ac:dyDescent="0.3">
      <c r="E2923" s="8"/>
    </row>
    <row r="2924" spans="5:5" x14ac:dyDescent="0.3">
      <c r="E2924" s="8"/>
    </row>
    <row r="2925" spans="5:5" x14ac:dyDescent="0.3">
      <c r="E2925" s="8"/>
    </row>
    <row r="2926" spans="5:5" x14ac:dyDescent="0.3">
      <c r="E2926" s="8"/>
    </row>
    <row r="2927" spans="5:5" x14ac:dyDescent="0.3">
      <c r="E2927" s="8"/>
    </row>
    <row r="2928" spans="5:5" x14ac:dyDescent="0.3">
      <c r="E2928" s="8"/>
    </row>
    <row r="2929" spans="5:5" x14ac:dyDescent="0.3">
      <c r="E2929" s="8"/>
    </row>
    <row r="2930" spans="5:5" x14ac:dyDescent="0.3">
      <c r="E2930" s="8"/>
    </row>
    <row r="2931" spans="5:5" x14ac:dyDescent="0.3">
      <c r="E2931" s="8"/>
    </row>
    <row r="2932" spans="5:5" x14ac:dyDescent="0.3">
      <c r="E2932" s="8"/>
    </row>
    <row r="2933" spans="5:5" x14ac:dyDescent="0.3">
      <c r="E2933" s="8"/>
    </row>
    <row r="2934" spans="5:5" x14ac:dyDescent="0.3">
      <c r="E2934" s="8"/>
    </row>
    <row r="2935" spans="5:5" x14ac:dyDescent="0.3">
      <c r="E2935" s="8"/>
    </row>
    <row r="2936" spans="5:5" x14ac:dyDescent="0.3">
      <c r="E2936" s="8"/>
    </row>
    <row r="2937" spans="5:5" x14ac:dyDescent="0.3">
      <c r="E2937" s="8"/>
    </row>
    <row r="2938" spans="5:5" x14ac:dyDescent="0.3">
      <c r="E2938" s="8"/>
    </row>
    <row r="2939" spans="5:5" x14ac:dyDescent="0.3">
      <c r="E2939" s="8"/>
    </row>
    <row r="2940" spans="5:5" x14ac:dyDescent="0.3">
      <c r="E2940" s="8"/>
    </row>
    <row r="2941" spans="5:5" x14ac:dyDescent="0.3">
      <c r="E2941" s="8"/>
    </row>
    <row r="2942" spans="5:5" x14ac:dyDescent="0.3">
      <c r="E2942" s="8"/>
    </row>
    <row r="2943" spans="5:5" x14ac:dyDescent="0.3">
      <c r="E2943" s="8"/>
    </row>
    <row r="2944" spans="5:5" x14ac:dyDescent="0.3">
      <c r="E2944" s="8"/>
    </row>
    <row r="2945" spans="5:5" x14ac:dyDescent="0.3">
      <c r="E2945" s="8"/>
    </row>
    <row r="2946" spans="5:5" x14ac:dyDescent="0.3">
      <c r="E2946" s="8"/>
    </row>
    <row r="2947" spans="5:5" x14ac:dyDescent="0.3">
      <c r="E2947" s="8"/>
    </row>
    <row r="2948" spans="5:5" x14ac:dyDescent="0.3">
      <c r="E2948" s="8"/>
    </row>
    <row r="2949" spans="5:5" x14ac:dyDescent="0.3">
      <c r="E2949" s="8"/>
    </row>
    <row r="2950" spans="5:5" x14ac:dyDescent="0.3">
      <c r="E2950" s="8"/>
    </row>
    <row r="2951" spans="5:5" x14ac:dyDescent="0.3">
      <c r="E2951" s="8"/>
    </row>
    <row r="2952" spans="5:5" x14ac:dyDescent="0.3">
      <c r="E2952" s="8"/>
    </row>
    <row r="2953" spans="5:5" x14ac:dyDescent="0.3">
      <c r="E2953" s="8"/>
    </row>
    <row r="2954" spans="5:5" x14ac:dyDescent="0.3">
      <c r="E2954" s="8"/>
    </row>
    <row r="2955" spans="5:5" x14ac:dyDescent="0.3">
      <c r="E2955" s="8"/>
    </row>
    <row r="2956" spans="5:5" x14ac:dyDescent="0.3">
      <c r="E2956" s="8"/>
    </row>
    <row r="2957" spans="5:5" x14ac:dyDescent="0.3">
      <c r="E2957" s="8"/>
    </row>
    <row r="2958" spans="5:5" x14ac:dyDescent="0.3">
      <c r="E2958" s="8"/>
    </row>
    <row r="2959" spans="5:5" x14ac:dyDescent="0.3">
      <c r="E2959" s="8"/>
    </row>
    <row r="2960" spans="5:5" x14ac:dyDescent="0.3">
      <c r="E2960" s="8"/>
    </row>
    <row r="2961" spans="5:5" x14ac:dyDescent="0.3">
      <c r="E2961" s="8"/>
    </row>
    <row r="2962" spans="5:5" x14ac:dyDescent="0.3">
      <c r="E2962" s="8"/>
    </row>
    <row r="2963" spans="5:5" x14ac:dyDescent="0.3">
      <c r="E2963" s="8"/>
    </row>
    <row r="2964" spans="5:5" x14ac:dyDescent="0.3">
      <c r="E2964" s="8"/>
    </row>
    <row r="2965" spans="5:5" x14ac:dyDescent="0.3">
      <c r="E2965" s="8"/>
    </row>
    <row r="2966" spans="5:5" x14ac:dyDescent="0.3">
      <c r="E2966" s="8"/>
    </row>
    <row r="2967" spans="5:5" x14ac:dyDescent="0.3">
      <c r="E2967" s="8"/>
    </row>
    <row r="2968" spans="5:5" x14ac:dyDescent="0.3">
      <c r="E2968" s="8"/>
    </row>
    <row r="2969" spans="5:5" x14ac:dyDescent="0.3">
      <c r="E2969" s="8"/>
    </row>
    <row r="2970" spans="5:5" x14ac:dyDescent="0.3">
      <c r="E2970" s="8"/>
    </row>
    <row r="2971" spans="5:5" x14ac:dyDescent="0.3">
      <c r="E2971" s="8"/>
    </row>
    <row r="2972" spans="5:5" x14ac:dyDescent="0.3">
      <c r="E2972" s="8"/>
    </row>
    <row r="2973" spans="5:5" x14ac:dyDescent="0.3">
      <c r="E2973" s="8"/>
    </row>
    <row r="2974" spans="5:5" x14ac:dyDescent="0.3">
      <c r="E2974" s="8"/>
    </row>
    <row r="2975" spans="5:5" x14ac:dyDescent="0.3">
      <c r="E2975" s="8"/>
    </row>
    <row r="2976" spans="5:5" x14ac:dyDescent="0.3">
      <c r="E2976" s="8"/>
    </row>
    <row r="2977" spans="5:5" x14ac:dyDescent="0.3">
      <c r="E2977" s="8"/>
    </row>
    <row r="2978" spans="5:5" x14ac:dyDescent="0.3">
      <c r="E2978" s="8"/>
    </row>
    <row r="2979" spans="5:5" x14ac:dyDescent="0.3">
      <c r="E2979" s="8"/>
    </row>
    <row r="2980" spans="5:5" x14ac:dyDescent="0.3">
      <c r="E2980" s="8"/>
    </row>
    <row r="2981" spans="5:5" x14ac:dyDescent="0.3">
      <c r="E2981" s="8"/>
    </row>
    <row r="2982" spans="5:5" x14ac:dyDescent="0.3">
      <c r="E2982" s="8"/>
    </row>
    <row r="2983" spans="5:5" x14ac:dyDescent="0.3">
      <c r="E2983" s="8"/>
    </row>
    <row r="2984" spans="5:5" x14ac:dyDescent="0.3">
      <c r="E2984" s="8"/>
    </row>
    <row r="2985" spans="5:5" x14ac:dyDescent="0.3">
      <c r="E2985" s="8"/>
    </row>
    <row r="2986" spans="5:5" x14ac:dyDescent="0.3">
      <c r="E2986" s="8"/>
    </row>
    <row r="2987" spans="5:5" x14ac:dyDescent="0.3">
      <c r="E2987" s="8"/>
    </row>
    <row r="2988" spans="5:5" x14ac:dyDescent="0.3">
      <c r="E2988" s="8"/>
    </row>
    <row r="2989" spans="5:5" x14ac:dyDescent="0.3">
      <c r="E2989" s="8"/>
    </row>
    <row r="2990" spans="5:5" x14ac:dyDescent="0.3">
      <c r="E2990" s="8"/>
    </row>
    <row r="2991" spans="5:5" x14ac:dyDescent="0.3">
      <c r="E2991" s="8"/>
    </row>
    <row r="2992" spans="5:5" x14ac:dyDescent="0.3">
      <c r="E2992" s="8"/>
    </row>
    <row r="2993" spans="5:5" x14ac:dyDescent="0.3">
      <c r="E2993" s="8"/>
    </row>
    <row r="2994" spans="5:5" x14ac:dyDescent="0.3">
      <c r="E2994" s="8"/>
    </row>
    <row r="2995" spans="5:5" x14ac:dyDescent="0.3">
      <c r="E2995" s="8"/>
    </row>
    <row r="2996" spans="5:5" x14ac:dyDescent="0.3">
      <c r="E2996" s="8"/>
    </row>
    <row r="2997" spans="5:5" x14ac:dyDescent="0.3">
      <c r="E2997" s="8"/>
    </row>
    <row r="2998" spans="5:5" x14ac:dyDescent="0.3">
      <c r="E2998" s="8"/>
    </row>
    <row r="2999" spans="5:5" x14ac:dyDescent="0.3">
      <c r="E2999" s="8"/>
    </row>
    <row r="3000" spans="5:5" x14ac:dyDescent="0.3">
      <c r="E3000" s="8"/>
    </row>
    <row r="3001" spans="5:5" x14ac:dyDescent="0.3">
      <c r="E3001" s="8"/>
    </row>
    <row r="3002" spans="5:5" x14ac:dyDescent="0.3">
      <c r="E3002" s="8"/>
    </row>
    <row r="3003" spans="5:5" x14ac:dyDescent="0.3">
      <c r="E3003" s="8"/>
    </row>
    <row r="3004" spans="5:5" x14ac:dyDescent="0.3">
      <c r="E3004" s="8"/>
    </row>
    <row r="3005" spans="5:5" x14ac:dyDescent="0.3">
      <c r="E3005" s="8"/>
    </row>
    <row r="3006" spans="5:5" x14ac:dyDescent="0.3">
      <c r="E3006" s="8"/>
    </row>
    <row r="3007" spans="5:5" x14ac:dyDescent="0.3">
      <c r="E3007" s="8"/>
    </row>
    <row r="3008" spans="5:5" x14ac:dyDescent="0.3">
      <c r="E3008" s="8"/>
    </row>
    <row r="3009" spans="5:5" x14ac:dyDescent="0.3">
      <c r="E3009" s="8"/>
    </row>
    <row r="3010" spans="5:5" x14ac:dyDescent="0.3">
      <c r="E3010" s="8"/>
    </row>
    <row r="3011" spans="5:5" x14ac:dyDescent="0.3">
      <c r="E3011" s="8"/>
    </row>
    <row r="3012" spans="5:5" x14ac:dyDescent="0.3">
      <c r="E3012" s="8"/>
    </row>
    <row r="3013" spans="5:5" x14ac:dyDescent="0.3">
      <c r="E3013" s="8"/>
    </row>
    <row r="3014" spans="5:5" x14ac:dyDescent="0.3">
      <c r="E3014" s="8"/>
    </row>
    <row r="3015" spans="5:5" x14ac:dyDescent="0.3">
      <c r="E3015" s="8"/>
    </row>
    <row r="3016" spans="5:5" x14ac:dyDescent="0.3">
      <c r="E3016" s="8"/>
    </row>
    <row r="3017" spans="5:5" x14ac:dyDescent="0.3">
      <c r="E3017" s="8"/>
    </row>
    <row r="3018" spans="5:5" x14ac:dyDescent="0.3">
      <c r="E3018" s="8"/>
    </row>
    <row r="3019" spans="5:5" x14ac:dyDescent="0.3">
      <c r="E3019" s="8"/>
    </row>
    <row r="3020" spans="5:5" x14ac:dyDescent="0.3">
      <c r="E3020" s="8"/>
    </row>
    <row r="3021" spans="5:5" x14ac:dyDescent="0.3">
      <c r="E3021" s="8"/>
    </row>
    <row r="3022" spans="5:5" x14ac:dyDescent="0.3">
      <c r="E3022" s="8"/>
    </row>
    <row r="3023" spans="5:5" x14ac:dyDescent="0.3">
      <c r="E3023" s="8"/>
    </row>
    <row r="3024" spans="5:5" x14ac:dyDescent="0.3">
      <c r="E3024" s="8"/>
    </row>
    <row r="3025" spans="5:5" x14ac:dyDescent="0.3">
      <c r="E3025" s="8"/>
    </row>
    <row r="3026" spans="5:5" x14ac:dyDescent="0.3">
      <c r="E3026" s="8"/>
    </row>
    <row r="3027" spans="5:5" x14ac:dyDescent="0.3">
      <c r="E3027" s="8"/>
    </row>
    <row r="3028" spans="5:5" x14ac:dyDescent="0.3">
      <c r="E3028" s="8"/>
    </row>
    <row r="3029" spans="5:5" x14ac:dyDescent="0.3">
      <c r="E3029" s="8"/>
    </row>
    <row r="3030" spans="5:5" x14ac:dyDescent="0.3">
      <c r="E3030" s="8"/>
    </row>
    <row r="3031" spans="5:5" x14ac:dyDescent="0.3">
      <c r="E3031" s="8"/>
    </row>
    <row r="3032" spans="5:5" x14ac:dyDescent="0.3">
      <c r="E3032" s="8"/>
    </row>
    <row r="3033" spans="5:5" x14ac:dyDescent="0.3">
      <c r="E3033" s="8"/>
    </row>
    <row r="3034" spans="5:5" x14ac:dyDescent="0.3">
      <c r="E3034" s="8"/>
    </row>
    <row r="3035" spans="5:5" x14ac:dyDescent="0.3">
      <c r="E3035" s="8"/>
    </row>
    <row r="3036" spans="5:5" x14ac:dyDescent="0.3">
      <c r="E3036" s="8"/>
    </row>
    <row r="3037" spans="5:5" x14ac:dyDescent="0.3">
      <c r="E3037" s="8"/>
    </row>
    <row r="3038" spans="5:5" x14ac:dyDescent="0.3">
      <c r="E3038" s="8"/>
    </row>
    <row r="3039" spans="5:5" x14ac:dyDescent="0.3">
      <c r="E3039" s="8"/>
    </row>
    <row r="3040" spans="5:5" x14ac:dyDescent="0.3">
      <c r="E3040" s="8"/>
    </row>
    <row r="3041" spans="5:5" x14ac:dyDescent="0.3">
      <c r="E3041" s="8"/>
    </row>
    <row r="3042" spans="5:5" x14ac:dyDescent="0.3">
      <c r="E3042" s="8"/>
    </row>
    <row r="3043" spans="5:5" x14ac:dyDescent="0.3">
      <c r="E3043" s="8"/>
    </row>
    <row r="3044" spans="5:5" x14ac:dyDescent="0.3">
      <c r="E3044" s="8"/>
    </row>
    <row r="3045" spans="5:5" x14ac:dyDescent="0.3">
      <c r="E3045" s="8"/>
    </row>
    <row r="3046" spans="5:5" x14ac:dyDescent="0.3">
      <c r="E3046" s="8"/>
    </row>
    <row r="3047" spans="5:5" x14ac:dyDescent="0.3">
      <c r="E3047" s="8"/>
    </row>
    <row r="3048" spans="5:5" x14ac:dyDescent="0.3">
      <c r="E3048" s="8"/>
    </row>
    <row r="3049" spans="5:5" x14ac:dyDescent="0.3">
      <c r="E3049" s="8"/>
    </row>
    <row r="3050" spans="5:5" x14ac:dyDescent="0.3">
      <c r="E3050" s="8"/>
    </row>
    <row r="3051" spans="5:5" x14ac:dyDescent="0.3">
      <c r="E3051" s="8"/>
    </row>
    <row r="3052" spans="5:5" x14ac:dyDescent="0.3">
      <c r="E3052" s="8"/>
    </row>
    <row r="3053" spans="5:5" x14ac:dyDescent="0.3">
      <c r="E3053" s="8"/>
    </row>
    <row r="3054" spans="5:5" x14ac:dyDescent="0.3">
      <c r="E3054" s="8"/>
    </row>
    <row r="3055" spans="5:5" x14ac:dyDescent="0.3">
      <c r="E3055" s="8"/>
    </row>
    <row r="3056" spans="5:5" x14ac:dyDescent="0.3">
      <c r="E3056" s="8"/>
    </row>
    <row r="3057" spans="5:5" x14ac:dyDescent="0.3">
      <c r="E3057" s="8"/>
    </row>
    <row r="3058" spans="5:5" x14ac:dyDescent="0.3">
      <c r="E3058" s="8"/>
    </row>
    <row r="3059" spans="5:5" x14ac:dyDescent="0.3">
      <c r="E3059" s="8"/>
    </row>
    <row r="3060" spans="5:5" x14ac:dyDescent="0.3">
      <c r="E3060" s="8"/>
    </row>
    <row r="3061" spans="5:5" x14ac:dyDescent="0.3">
      <c r="E3061" s="8"/>
    </row>
    <row r="3062" spans="5:5" x14ac:dyDescent="0.3">
      <c r="E3062" s="8"/>
    </row>
    <row r="3063" spans="5:5" x14ac:dyDescent="0.3">
      <c r="E3063" s="8"/>
    </row>
    <row r="3064" spans="5:5" x14ac:dyDescent="0.3">
      <c r="E3064" s="8"/>
    </row>
    <row r="3065" spans="5:5" x14ac:dyDescent="0.3">
      <c r="E3065" s="8"/>
    </row>
    <row r="3066" spans="5:5" x14ac:dyDescent="0.3">
      <c r="E3066" s="8"/>
    </row>
    <row r="3067" spans="5:5" x14ac:dyDescent="0.3">
      <c r="E3067" s="8"/>
    </row>
    <row r="3068" spans="5:5" x14ac:dyDescent="0.3">
      <c r="E3068" s="8"/>
    </row>
    <row r="3069" spans="5:5" x14ac:dyDescent="0.3">
      <c r="E3069" s="8"/>
    </row>
    <row r="3070" spans="5:5" x14ac:dyDescent="0.3">
      <c r="E3070" s="8"/>
    </row>
    <row r="3071" spans="5:5" x14ac:dyDescent="0.3">
      <c r="E3071" s="8"/>
    </row>
    <row r="3072" spans="5:5" x14ac:dyDescent="0.3">
      <c r="E3072" s="8"/>
    </row>
    <row r="3073" spans="5:5" x14ac:dyDescent="0.3">
      <c r="E3073" s="8"/>
    </row>
    <row r="3074" spans="5:5" x14ac:dyDescent="0.3">
      <c r="E3074" s="8"/>
    </row>
    <row r="3075" spans="5:5" x14ac:dyDescent="0.3">
      <c r="E3075" s="8"/>
    </row>
    <row r="3076" spans="5:5" x14ac:dyDescent="0.3">
      <c r="E3076" s="8"/>
    </row>
    <row r="3077" spans="5:5" x14ac:dyDescent="0.3">
      <c r="E3077" s="8"/>
    </row>
    <row r="3078" spans="5:5" x14ac:dyDescent="0.3">
      <c r="E3078" s="8"/>
    </row>
    <row r="3079" spans="5:5" x14ac:dyDescent="0.3">
      <c r="E3079" s="8"/>
    </row>
    <row r="3080" spans="5:5" x14ac:dyDescent="0.3">
      <c r="E3080" s="8"/>
    </row>
    <row r="3081" spans="5:5" x14ac:dyDescent="0.3">
      <c r="E3081" s="8"/>
    </row>
    <row r="3082" spans="5:5" x14ac:dyDescent="0.3">
      <c r="E3082" s="8"/>
    </row>
    <row r="3083" spans="5:5" x14ac:dyDescent="0.3">
      <c r="E3083" s="8"/>
    </row>
    <row r="3084" spans="5:5" x14ac:dyDescent="0.3">
      <c r="E3084" s="8"/>
    </row>
    <row r="3085" spans="5:5" x14ac:dyDescent="0.3">
      <c r="E3085" s="8"/>
    </row>
    <row r="3086" spans="5:5" x14ac:dyDescent="0.3">
      <c r="E3086" s="8"/>
    </row>
    <row r="3087" spans="5:5" x14ac:dyDescent="0.3">
      <c r="E3087" s="8"/>
    </row>
    <row r="3088" spans="5:5" x14ac:dyDescent="0.3">
      <c r="E3088" s="8"/>
    </row>
    <row r="3089" spans="5:5" x14ac:dyDescent="0.3">
      <c r="E3089" s="8"/>
    </row>
    <row r="3090" spans="5:5" x14ac:dyDescent="0.3">
      <c r="E3090" s="8"/>
    </row>
    <row r="3091" spans="5:5" x14ac:dyDescent="0.3">
      <c r="E3091" s="8"/>
    </row>
    <row r="3092" spans="5:5" x14ac:dyDescent="0.3">
      <c r="E3092" s="8"/>
    </row>
    <row r="3093" spans="5:5" x14ac:dyDescent="0.3">
      <c r="E3093" s="8"/>
    </row>
    <row r="3094" spans="5:5" x14ac:dyDescent="0.3">
      <c r="E3094" s="8"/>
    </row>
    <row r="3095" spans="5:5" x14ac:dyDescent="0.3">
      <c r="E3095" s="8"/>
    </row>
    <row r="3096" spans="5:5" x14ac:dyDescent="0.3">
      <c r="E3096" s="8"/>
    </row>
    <row r="3097" spans="5:5" x14ac:dyDescent="0.3">
      <c r="E3097" s="8"/>
    </row>
    <row r="3098" spans="5:5" x14ac:dyDescent="0.3">
      <c r="E3098" s="8"/>
    </row>
    <row r="3099" spans="5:5" x14ac:dyDescent="0.3">
      <c r="E3099" s="8"/>
    </row>
    <row r="3100" spans="5:5" x14ac:dyDescent="0.3">
      <c r="E3100" s="8"/>
    </row>
    <row r="3101" spans="5:5" x14ac:dyDescent="0.3">
      <c r="E3101" s="8"/>
    </row>
    <row r="3102" spans="5:5" x14ac:dyDescent="0.3">
      <c r="E3102" s="8"/>
    </row>
    <row r="3103" spans="5:5" x14ac:dyDescent="0.3">
      <c r="E3103" s="8"/>
    </row>
    <row r="3104" spans="5:5" x14ac:dyDescent="0.3">
      <c r="E3104" s="8"/>
    </row>
    <row r="3105" spans="5:5" x14ac:dyDescent="0.3">
      <c r="E3105" s="8"/>
    </row>
    <row r="3106" spans="5:5" x14ac:dyDescent="0.3">
      <c r="E3106" s="8"/>
    </row>
    <row r="3107" spans="5:5" x14ac:dyDescent="0.3">
      <c r="E3107" s="8"/>
    </row>
    <row r="3108" spans="5:5" x14ac:dyDescent="0.3">
      <c r="E3108" s="8"/>
    </row>
    <row r="3109" spans="5:5" x14ac:dyDescent="0.3">
      <c r="E3109" s="8"/>
    </row>
    <row r="3110" spans="5:5" x14ac:dyDescent="0.3">
      <c r="E3110" s="8"/>
    </row>
    <row r="3111" spans="5:5" x14ac:dyDescent="0.3">
      <c r="E3111" s="8"/>
    </row>
    <row r="3112" spans="5:5" x14ac:dyDescent="0.3">
      <c r="E3112" s="8"/>
    </row>
    <row r="3113" spans="5:5" x14ac:dyDescent="0.3">
      <c r="E3113" s="8"/>
    </row>
    <row r="3114" spans="5:5" x14ac:dyDescent="0.3">
      <c r="E3114" s="8"/>
    </row>
    <row r="3115" spans="5:5" x14ac:dyDescent="0.3">
      <c r="E3115" s="8"/>
    </row>
    <row r="3116" spans="5:5" x14ac:dyDescent="0.3">
      <c r="E3116" s="8"/>
    </row>
    <row r="3117" spans="5:5" x14ac:dyDescent="0.3">
      <c r="E3117" s="8"/>
    </row>
    <row r="3118" spans="5:5" x14ac:dyDescent="0.3">
      <c r="E3118" s="8"/>
    </row>
    <row r="3119" spans="5:5" x14ac:dyDescent="0.3">
      <c r="E3119" s="8"/>
    </row>
    <row r="3120" spans="5:5" x14ac:dyDescent="0.3">
      <c r="E3120" s="8"/>
    </row>
    <row r="3121" spans="5:5" x14ac:dyDescent="0.3">
      <c r="E3121" s="8"/>
    </row>
    <row r="3122" spans="5:5" x14ac:dyDescent="0.3">
      <c r="E3122" s="8"/>
    </row>
    <row r="3123" spans="5:5" x14ac:dyDescent="0.3">
      <c r="E3123" s="8"/>
    </row>
    <row r="3124" spans="5:5" x14ac:dyDescent="0.3">
      <c r="E3124" s="8"/>
    </row>
    <row r="3125" spans="5:5" x14ac:dyDescent="0.3">
      <c r="E3125" s="8"/>
    </row>
    <row r="3126" spans="5:5" x14ac:dyDescent="0.3">
      <c r="E3126" s="8"/>
    </row>
    <row r="3127" spans="5:5" x14ac:dyDescent="0.3">
      <c r="E3127" s="8"/>
    </row>
    <row r="3128" spans="5:5" x14ac:dyDescent="0.3">
      <c r="E3128" s="8"/>
    </row>
    <row r="3129" spans="5:5" x14ac:dyDescent="0.3">
      <c r="E3129" s="8"/>
    </row>
    <row r="3130" spans="5:5" x14ac:dyDescent="0.3">
      <c r="E3130" s="8"/>
    </row>
    <row r="3131" spans="5:5" x14ac:dyDescent="0.3">
      <c r="E3131" s="8"/>
    </row>
    <row r="3132" spans="5:5" x14ac:dyDescent="0.3">
      <c r="E3132" s="8"/>
    </row>
    <row r="3133" spans="5:5" x14ac:dyDescent="0.3">
      <c r="E3133" s="8"/>
    </row>
    <row r="3134" spans="5:5" x14ac:dyDescent="0.3">
      <c r="E3134" s="8"/>
    </row>
    <row r="3135" spans="5:5" x14ac:dyDescent="0.3">
      <c r="E3135" s="8"/>
    </row>
    <row r="3136" spans="5:5" x14ac:dyDescent="0.3">
      <c r="E3136" s="8"/>
    </row>
    <row r="3137" spans="5:5" x14ac:dyDescent="0.3">
      <c r="E3137" s="8"/>
    </row>
    <row r="3138" spans="5:5" x14ac:dyDescent="0.3">
      <c r="E3138" s="8"/>
    </row>
    <row r="3139" spans="5:5" x14ac:dyDescent="0.3">
      <c r="E3139" s="8"/>
    </row>
    <row r="3140" spans="5:5" x14ac:dyDescent="0.3">
      <c r="E3140" s="8"/>
    </row>
    <row r="3141" spans="5:5" x14ac:dyDescent="0.3">
      <c r="E3141" s="8"/>
    </row>
    <row r="3142" spans="5:5" x14ac:dyDescent="0.3">
      <c r="E3142" s="8"/>
    </row>
    <row r="3143" spans="5:5" x14ac:dyDescent="0.3">
      <c r="E3143" s="8"/>
    </row>
    <row r="3144" spans="5:5" x14ac:dyDescent="0.3">
      <c r="E3144" s="8"/>
    </row>
    <row r="3145" spans="5:5" x14ac:dyDescent="0.3">
      <c r="E3145" s="8"/>
    </row>
    <row r="3146" spans="5:5" x14ac:dyDescent="0.3">
      <c r="E3146" s="8"/>
    </row>
    <row r="3147" spans="5:5" x14ac:dyDescent="0.3">
      <c r="E3147" s="8"/>
    </row>
    <row r="3148" spans="5:5" x14ac:dyDescent="0.3">
      <c r="E3148" s="8"/>
    </row>
    <row r="3149" spans="5:5" x14ac:dyDescent="0.3">
      <c r="E3149" s="8"/>
    </row>
    <row r="3150" spans="5:5" x14ac:dyDescent="0.3">
      <c r="E3150" s="8"/>
    </row>
    <row r="3151" spans="5:5" x14ac:dyDescent="0.3">
      <c r="E3151" s="8"/>
    </row>
    <row r="3152" spans="5:5" x14ac:dyDescent="0.3">
      <c r="E3152" s="8"/>
    </row>
    <row r="3153" spans="5:5" x14ac:dyDescent="0.3">
      <c r="E3153" s="8"/>
    </row>
    <row r="3154" spans="5:5" x14ac:dyDescent="0.3">
      <c r="E3154" s="8"/>
    </row>
    <row r="3155" spans="5:5" x14ac:dyDescent="0.3">
      <c r="E3155" s="8"/>
    </row>
    <row r="3156" spans="5:5" x14ac:dyDescent="0.3">
      <c r="E3156" s="8"/>
    </row>
    <row r="3157" spans="5:5" x14ac:dyDescent="0.3">
      <c r="E3157" s="8"/>
    </row>
    <row r="3158" spans="5:5" x14ac:dyDescent="0.3">
      <c r="E3158" s="8"/>
    </row>
    <row r="3159" spans="5:5" x14ac:dyDescent="0.3">
      <c r="E3159" s="8"/>
    </row>
    <row r="3160" spans="5:5" x14ac:dyDescent="0.3">
      <c r="E3160" s="8"/>
    </row>
    <row r="3161" spans="5:5" x14ac:dyDescent="0.3">
      <c r="E3161" s="8"/>
    </row>
    <row r="3162" spans="5:5" x14ac:dyDescent="0.3">
      <c r="E3162" s="8"/>
    </row>
    <row r="3163" spans="5:5" x14ac:dyDescent="0.3">
      <c r="E3163" s="8"/>
    </row>
    <row r="3164" spans="5:5" x14ac:dyDescent="0.3">
      <c r="E3164" s="8"/>
    </row>
    <row r="3165" spans="5:5" x14ac:dyDescent="0.3">
      <c r="E3165" s="8"/>
    </row>
    <row r="3166" spans="5:5" x14ac:dyDescent="0.3">
      <c r="E3166" s="8"/>
    </row>
    <row r="3167" spans="5:5" x14ac:dyDescent="0.3">
      <c r="E3167" s="8"/>
    </row>
    <row r="3168" spans="5:5" x14ac:dyDescent="0.3">
      <c r="E3168" s="8"/>
    </row>
    <row r="3169" spans="5:5" x14ac:dyDescent="0.3">
      <c r="E3169" s="8"/>
    </row>
    <row r="3170" spans="5:5" x14ac:dyDescent="0.3">
      <c r="E3170" s="8"/>
    </row>
    <row r="3171" spans="5:5" x14ac:dyDescent="0.3">
      <c r="E3171" s="8"/>
    </row>
    <row r="3172" spans="5:5" x14ac:dyDescent="0.3">
      <c r="E3172" s="8"/>
    </row>
    <row r="3173" spans="5:5" x14ac:dyDescent="0.3">
      <c r="E3173" s="8"/>
    </row>
    <row r="3174" spans="5:5" x14ac:dyDescent="0.3">
      <c r="E3174" s="8"/>
    </row>
    <row r="3175" spans="5:5" x14ac:dyDescent="0.3">
      <c r="E3175" s="8"/>
    </row>
    <row r="3176" spans="5:5" x14ac:dyDescent="0.3">
      <c r="E3176" s="8"/>
    </row>
    <row r="3177" spans="5:5" x14ac:dyDescent="0.3">
      <c r="E3177" s="8"/>
    </row>
    <row r="3178" spans="5:5" x14ac:dyDescent="0.3">
      <c r="E3178" s="8"/>
    </row>
    <row r="3179" spans="5:5" x14ac:dyDescent="0.3">
      <c r="E3179" s="8"/>
    </row>
    <row r="3180" spans="5:5" x14ac:dyDescent="0.3">
      <c r="E3180" s="8"/>
    </row>
    <row r="3181" spans="5:5" x14ac:dyDescent="0.3">
      <c r="E3181" s="8"/>
    </row>
    <row r="3182" spans="5:5" x14ac:dyDescent="0.3">
      <c r="E3182" s="8"/>
    </row>
    <row r="3183" spans="5:5" x14ac:dyDescent="0.3">
      <c r="E3183" s="8"/>
    </row>
    <row r="3184" spans="5:5" x14ac:dyDescent="0.3">
      <c r="E3184" s="8"/>
    </row>
    <row r="3185" spans="5:5" x14ac:dyDescent="0.3">
      <c r="E3185" s="8"/>
    </row>
    <row r="3186" spans="5:5" x14ac:dyDescent="0.3">
      <c r="E3186" s="8"/>
    </row>
    <row r="3187" spans="5:5" x14ac:dyDescent="0.3">
      <c r="E3187" s="8"/>
    </row>
    <row r="3188" spans="5:5" x14ac:dyDescent="0.3">
      <c r="E3188" s="8"/>
    </row>
    <row r="3189" spans="5:5" x14ac:dyDescent="0.3">
      <c r="E3189" s="8"/>
    </row>
    <row r="3190" spans="5:5" x14ac:dyDescent="0.3">
      <c r="E3190" s="8"/>
    </row>
    <row r="3191" spans="5:5" x14ac:dyDescent="0.3">
      <c r="E3191" s="8"/>
    </row>
    <row r="3192" spans="5:5" x14ac:dyDescent="0.3">
      <c r="E3192" s="8"/>
    </row>
    <row r="3193" spans="5:5" x14ac:dyDescent="0.3">
      <c r="E3193" s="8"/>
    </row>
    <row r="3194" spans="5:5" x14ac:dyDescent="0.3">
      <c r="E3194" s="8"/>
    </row>
    <row r="3195" spans="5:5" x14ac:dyDescent="0.3">
      <c r="E3195" s="8"/>
    </row>
    <row r="3196" spans="5:5" x14ac:dyDescent="0.3">
      <c r="E3196" s="8"/>
    </row>
    <row r="3197" spans="5:5" x14ac:dyDescent="0.3">
      <c r="E3197" s="8"/>
    </row>
    <row r="3198" spans="5:5" x14ac:dyDescent="0.3">
      <c r="E3198" s="8"/>
    </row>
    <row r="3199" spans="5:5" x14ac:dyDescent="0.3">
      <c r="E3199" s="8"/>
    </row>
    <row r="3200" spans="5:5" x14ac:dyDescent="0.3">
      <c r="E3200" s="8"/>
    </row>
    <row r="3201" spans="5:5" x14ac:dyDescent="0.3">
      <c r="E3201" s="8"/>
    </row>
    <row r="3202" spans="5:5" x14ac:dyDescent="0.3">
      <c r="E3202" s="8"/>
    </row>
    <row r="3203" spans="5:5" x14ac:dyDescent="0.3">
      <c r="E3203" s="8"/>
    </row>
    <row r="3204" spans="5:5" x14ac:dyDescent="0.3">
      <c r="E3204" s="8"/>
    </row>
    <row r="3205" spans="5:5" x14ac:dyDescent="0.3">
      <c r="E3205" s="8"/>
    </row>
    <row r="3206" spans="5:5" x14ac:dyDescent="0.3">
      <c r="E3206" s="8"/>
    </row>
    <row r="3207" spans="5:5" x14ac:dyDescent="0.3">
      <c r="E3207" s="8"/>
    </row>
    <row r="3208" spans="5:5" x14ac:dyDescent="0.3">
      <c r="E3208" s="8"/>
    </row>
    <row r="3209" spans="5:5" x14ac:dyDescent="0.3">
      <c r="E3209" s="8"/>
    </row>
    <row r="3210" spans="5:5" x14ac:dyDescent="0.3">
      <c r="E3210" s="8"/>
    </row>
    <row r="3211" spans="5:5" x14ac:dyDescent="0.3">
      <c r="E3211" s="8"/>
    </row>
    <row r="3212" spans="5:5" x14ac:dyDescent="0.3">
      <c r="E3212" s="8"/>
    </row>
    <row r="3213" spans="5:5" x14ac:dyDescent="0.3">
      <c r="E3213" s="8"/>
    </row>
    <row r="3214" spans="5:5" x14ac:dyDescent="0.3">
      <c r="E3214" s="8"/>
    </row>
    <row r="3215" spans="5:5" x14ac:dyDescent="0.3">
      <c r="E3215" s="8"/>
    </row>
    <row r="3216" spans="5:5" x14ac:dyDescent="0.3">
      <c r="E3216" s="8"/>
    </row>
    <row r="3217" spans="5:5" x14ac:dyDescent="0.3">
      <c r="E3217" s="8"/>
    </row>
    <row r="3218" spans="5:5" x14ac:dyDescent="0.3">
      <c r="E3218" s="8"/>
    </row>
    <row r="3219" spans="5:5" x14ac:dyDescent="0.3">
      <c r="E3219" s="8"/>
    </row>
    <row r="3220" spans="5:5" x14ac:dyDescent="0.3">
      <c r="E3220" s="8"/>
    </row>
    <row r="3221" spans="5:5" x14ac:dyDescent="0.3">
      <c r="E3221" s="8"/>
    </row>
    <row r="3222" spans="5:5" x14ac:dyDescent="0.3">
      <c r="E3222" s="8"/>
    </row>
    <row r="3223" spans="5:5" x14ac:dyDescent="0.3">
      <c r="E3223" s="8"/>
    </row>
    <row r="3224" spans="5:5" x14ac:dyDescent="0.3">
      <c r="E3224" s="8"/>
    </row>
    <row r="3225" spans="5:5" x14ac:dyDescent="0.3">
      <c r="E3225" s="8"/>
    </row>
    <row r="3226" spans="5:5" x14ac:dyDescent="0.3">
      <c r="E3226" s="8"/>
    </row>
    <row r="3227" spans="5:5" x14ac:dyDescent="0.3">
      <c r="E3227" s="8"/>
    </row>
    <row r="3228" spans="5:5" x14ac:dyDescent="0.3">
      <c r="E3228" s="8"/>
    </row>
    <row r="3229" spans="5:5" x14ac:dyDescent="0.3">
      <c r="E3229" s="8"/>
    </row>
    <row r="3230" spans="5:5" x14ac:dyDescent="0.3">
      <c r="E3230" s="8"/>
    </row>
    <row r="3231" spans="5:5" x14ac:dyDescent="0.3">
      <c r="E3231" s="8"/>
    </row>
    <row r="3232" spans="5:5" x14ac:dyDescent="0.3">
      <c r="E3232" s="8"/>
    </row>
    <row r="3233" spans="5:5" x14ac:dyDescent="0.3">
      <c r="E3233" s="8"/>
    </row>
    <row r="3234" spans="5:5" x14ac:dyDescent="0.3">
      <c r="E3234" s="8"/>
    </row>
    <row r="3235" spans="5:5" x14ac:dyDescent="0.3">
      <c r="E3235" s="8"/>
    </row>
    <row r="3236" spans="5:5" x14ac:dyDescent="0.3">
      <c r="E3236" s="8"/>
    </row>
    <row r="3237" spans="5:5" x14ac:dyDescent="0.3">
      <c r="E3237" s="8"/>
    </row>
    <row r="3238" spans="5:5" x14ac:dyDescent="0.3">
      <c r="E3238" s="8"/>
    </row>
    <row r="3239" spans="5:5" x14ac:dyDescent="0.3">
      <c r="E3239" s="8"/>
    </row>
    <row r="3240" spans="5:5" x14ac:dyDescent="0.3">
      <c r="E3240" s="8"/>
    </row>
    <row r="3241" spans="5:5" x14ac:dyDescent="0.3">
      <c r="E3241" s="8"/>
    </row>
    <row r="3242" spans="5:5" x14ac:dyDescent="0.3">
      <c r="E3242" s="8"/>
    </row>
    <row r="3243" spans="5:5" x14ac:dyDescent="0.3">
      <c r="E3243" s="8"/>
    </row>
    <row r="3244" spans="5:5" x14ac:dyDescent="0.3">
      <c r="E3244" s="8"/>
    </row>
    <row r="3245" spans="5:5" x14ac:dyDescent="0.3">
      <c r="E3245" s="8"/>
    </row>
    <row r="3246" spans="5:5" x14ac:dyDescent="0.3">
      <c r="E3246" s="8"/>
    </row>
    <row r="3247" spans="5:5" x14ac:dyDescent="0.3">
      <c r="E3247" s="8"/>
    </row>
    <row r="3248" spans="5:5" x14ac:dyDescent="0.3">
      <c r="E3248" s="8"/>
    </row>
    <row r="3249" spans="5:5" x14ac:dyDescent="0.3">
      <c r="E3249" s="8"/>
    </row>
    <row r="3250" spans="5:5" x14ac:dyDescent="0.3">
      <c r="E3250" s="8"/>
    </row>
    <row r="3251" spans="5:5" x14ac:dyDescent="0.3">
      <c r="E3251" s="8"/>
    </row>
    <row r="3252" spans="5:5" x14ac:dyDescent="0.3">
      <c r="E3252" s="8"/>
    </row>
    <row r="3253" spans="5:5" x14ac:dyDescent="0.3">
      <c r="E3253" s="8"/>
    </row>
    <row r="3254" spans="5:5" x14ac:dyDescent="0.3">
      <c r="E3254" s="8"/>
    </row>
    <row r="3255" spans="5:5" x14ac:dyDescent="0.3">
      <c r="E3255" s="8"/>
    </row>
    <row r="3256" spans="5:5" x14ac:dyDescent="0.3">
      <c r="E3256" s="8"/>
    </row>
    <row r="3257" spans="5:5" x14ac:dyDescent="0.3">
      <c r="E3257" s="8"/>
    </row>
    <row r="3258" spans="5:5" x14ac:dyDescent="0.3">
      <c r="E3258" s="8"/>
    </row>
    <row r="3259" spans="5:5" x14ac:dyDescent="0.3">
      <c r="E3259" s="8"/>
    </row>
    <row r="3260" spans="5:5" x14ac:dyDescent="0.3">
      <c r="E3260" s="8"/>
    </row>
    <row r="3261" spans="5:5" x14ac:dyDescent="0.3">
      <c r="E3261" s="8"/>
    </row>
    <row r="3262" spans="5:5" x14ac:dyDescent="0.3">
      <c r="E3262" s="8"/>
    </row>
    <row r="3263" spans="5:5" x14ac:dyDescent="0.3">
      <c r="E3263" s="8"/>
    </row>
    <row r="3264" spans="5:5" x14ac:dyDescent="0.3">
      <c r="E3264" s="8"/>
    </row>
    <row r="3265" spans="5:5" x14ac:dyDescent="0.3">
      <c r="E3265" s="8"/>
    </row>
    <row r="3266" spans="5:5" x14ac:dyDescent="0.3">
      <c r="E3266" s="8"/>
    </row>
    <row r="3267" spans="5:5" x14ac:dyDescent="0.3">
      <c r="E3267" s="8"/>
    </row>
    <row r="3268" spans="5:5" x14ac:dyDescent="0.3">
      <c r="E3268" s="8"/>
    </row>
    <row r="3269" spans="5:5" x14ac:dyDescent="0.3">
      <c r="E3269" s="8"/>
    </row>
    <row r="3270" spans="5:5" x14ac:dyDescent="0.3">
      <c r="E3270" s="8"/>
    </row>
    <row r="3271" spans="5:5" x14ac:dyDescent="0.3">
      <c r="E3271" s="8"/>
    </row>
    <row r="3272" spans="5:5" x14ac:dyDescent="0.3">
      <c r="E3272" s="8"/>
    </row>
    <row r="3273" spans="5:5" x14ac:dyDescent="0.3">
      <c r="E3273" s="8"/>
    </row>
    <row r="3274" spans="5:5" x14ac:dyDescent="0.3">
      <c r="E3274" s="8"/>
    </row>
    <row r="3275" spans="5:5" x14ac:dyDescent="0.3">
      <c r="E3275" s="8"/>
    </row>
    <row r="3276" spans="5:5" x14ac:dyDescent="0.3">
      <c r="E3276" s="8"/>
    </row>
    <row r="3277" spans="5:5" x14ac:dyDescent="0.3">
      <c r="E3277" s="8"/>
    </row>
    <row r="3278" spans="5:5" x14ac:dyDescent="0.3">
      <c r="E3278" s="8"/>
    </row>
    <row r="3279" spans="5:5" x14ac:dyDescent="0.3">
      <c r="E3279" s="8"/>
    </row>
    <row r="3280" spans="5:5" x14ac:dyDescent="0.3">
      <c r="E3280" s="8"/>
    </row>
    <row r="3281" spans="5:5" x14ac:dyDescent="0.3">
      <c r="E3281" s="8"/>
    </row>
    <row r="3282" spans="5:5" x14ac:dyDescent="0.3">
      <c r="E3282" s="8"/>
    </row>
    <row r="3283" spans="5:5" x14ac:dyDescent="0.3">
      <c r="E3283" s="8"/>
    </row>
    <row r="3284" spans="5:5" x14ac:dyDescent="0.3">
      <c r="E3284" s="8"/>
    </row>
    <row r="3285" spans="5:5" x14ac:dyDescent="0.3">
      <c r="E3285" s="8"/>
    </row>
    <row r="3286" spans="5:5" x14ac:dyDescent="0.3">
      <c r="E3286" s="8"/>
    </row>
    <row r="3287" spans="5:5" x14ac:dyDescent="0.3">
      <c r="E3287" s="8"/>
    </row>
    <row r="3288" spans="5:5" x14ac:dyDescent="0.3">
      <c r="E3288" s="8"/>
    </row>
    <row r="3289" spans="5:5" x14ac:dyDescent="0.3">
      <c r="E3289" s="8"/>
    </row>
    <row r="3290" spans="5:5" x14ac:dyDescent="0.3">
      <c r="E3290" s="8"/>
    </row>
    <row r="3291" spans="5:5" x14ac:dyDescent="0.3">
      <c r="E3291" s="8"/>
    </row>
    <row r="3292" spans="5:5" x14ac:dyDescent="0.3">
      <c r="E3292" s="8"/>
    </row>
    <row r="3293" spans="5:5" x14ac:dyDescent="0.3">
      <c r="E3293" s="8"/>
    </row>
    <row r="3294" spans="5:5" x14ac:dyDescent="0.3">
      <c r="E3294" s="8"/>
    </row>
    <row r="3295" spans="5:5" x14ac:dyDescent="0.3">
      <c r="E3295" s="8"/>
    </row>
    <row r="3296" spans="5:5" x14ac:dyDescent="0.3">
      <c r="E3296" s="8"/>
    </row>
    <row r="3297" spans="5:5" x14ac:dyDescent="0.3">
      <c r="E3297" s="8"/>
    </row>
    <row r="3298" spans="5:5" x14ac:dyDescent="0.3">
      <c r="E3298" s="8"/>
    </row>
    <row r="3299" spans="5:5" x14ac:dyDescent="0.3">
      <c r="E3299" s="8"/>
    </row>
    <row r="3300" spans="5:5" x14ac:dyDescent="0.3">
      <c r="E3300" s="8"/>
    </row>
    <row r="3301" spans="5:5" x14ac:dyDescent="0.3">
      <c r="E3301" s="8"/>
    </row>
    <row r="3302" spans="5:5" x14ac:dyDescent="0.3">
      <c r="E3302" s="8"/>
    </row>
    <row r="3303" spans="5:5" x14ac:dyDescent="0.3">
      <c r="E3303" s="8"/>
    </row>
    <row r="3304" spans="5:5" x14ac:dyDescent="0.3">
      <c r="E3304" s="8"/>
    </row>
    <row r="3305" spans="5:5" x14ac:dyDescent="0.3">
      <c r="E3305" s="8"/>
    </row>
    <row r="3306" spans="5:5" x14ac:dyDescent="0.3">
      <c r="E3306" s="8"/>
    </row>
    <row r="3307" spans="5:5" x14ac:dyDescent="0.3">
      <c r="E3307" s="8"/>
    </row>
    <row r="3308" spans="5:5" x14ac:dyDescent="0.3">
      <c r="E3308" s="8"/>
    </row>
    <row r="3309" spans="5:5" x14ac:dyDescent="0.3">
      <c r="E3309" s="8"/>
    </row>
    <row r="3310" spans="5:5" x14ac:dyDescent="0.3">
      <c r="E3310" s="8"/>
    </row>
    <row r="3311" spans="5:5" x14ac:dyDescent="0.3">
      <c r="E3311" s="8"/>
    </row>
    <row r="3312" spans="5:5" x14ac:dyDescent="0.3">
      <c r="E3312" s="8"/>
    </row>
    <row r="3313" spans="5:5" x14ac:dyDescent="0.3">
      <c r="E3313" s="8"/>
    </row>
    <row r="3314" spans="5:5" x14ac:dyDescent="0.3">
      <c r="E3314" s="8"/>
    </row>
    <row r="3315" spans="5:5" x14ac:dyDescent="0.3">
      <c r="E3315" s="8"/>
    </row>
    <row r="3316" spans="5:5" x14ac:dyDescent="0.3">
      <c r="E3316" s="8"/>
    </row>
    <row r="3317" spans="5:5" x14ac:dyDescent="0.3">
      <c r="E3317" s="8"/>
    </row>
    <row r="3318" spans="5:5" x14ac:dyDescent="0.3">
      <c r="E3318" s="8"/>
    </row>
    <row r="3319" spans="5:5" x14ac:dyDescent="0.3">
      <c r="E3319" s="8"/>
    </row>
    <row r="3320" spans="5:5" x14ac:dyDescent="0.3">
      <c r="E3320" s="8"/>
    </row>
    <row r="3321" spans="5:5" x14ac:dyDescent="0.3">
      <c r="E3321" s="8"/>
    </row>
    <row r="3322" spans="5:5" x14ac:dyDescent="0.3">
      <c r="E3322" s="8"/>
    </row>
    <row r="3323" spans="5:5" x14ac:dyDescent="0.3">
      <c r="E3323" s="8"/>
    </row>
    <row r="3324" spans="5:5" x14ac:dyDescent="0.3">
      <c r="E3324" s="8"/>
    </row>
    <row r="3325" spans="5:5" x14ac:dyDescent="0.3">
      <c r="E3325" s="8"/>
    </row>
    <row r="3326" spans="5:5" x14ac:dyDescent="0.3">
      <c r="E3326" s="8"/>
    </row>
    <row r="3327" spans="5:5" x14ac:dyDescent="0.3">
      <c r="E3327" s="8"/>
    </row>
    <row r="3328" spans="5:5" x14ac:dyDescent="0.3">
      <c r="E3328" s="8"/>
    </row>
    <row r="3329" spans="5:5" x14ac:dyDescent="0.3">
      <c r="E3329" s="8"/>
    </row>
    <row r="3330" spans="5:5" x14ac:dyDescent="0.3">
      <c r="E3330" s="8"/>
    </row>
    <row r="3331" spans="5:5" x14ac:dyDescent="0.3">
      <c r="E3331" s="8"/>
    </row>
    <row r="3332" spans="5:5" x14ac:dyDescent="0.3">
      <c r="E3332" s="8"/>
    </row>
    <row r="3333" spans="5:5" x14ac:dyDescent="0.3">
      <c r="E3333" s="8"/>
    </row>
    <row r="3334" spans="5:5" x14ac:dyDescent="0.3">
      <c r="E3334" s="8"/>
    </row>
    <row r="3335" spans="5:5" x14ac:dyDescent="0.3">
      <c r="E3335" s="8"/>
    </row>
    <row r="3336" spans="5:5" x14ac:dyDescent="0.3">
      <c r="E3336" s="8"/>
    </row>
    <row r="3337" spans="5:5" x14ac:dyDescent="0.3">
      <c r="E3337" s="8"/>
    </row>
    <row r="3338" spans="5:5" x14ac:dyDescent="0.3">
      <c r="E3338" s="8"/>
    </row>
    <row r="3339" spans="5:5" x14ac:dyDescent="0.3">
      <c r="E3339" s="8"/>
    </row>
    <row r="3340" spans="5:5" x14ac:dyDescent="0.3">
      <c r="E3340" s="8"/>
    </row>
    <row r="3341" spans="5:5" x14ac:dyDescent="0.3">
      <c r="E3341" s="8"/>
    </row>
    <row r="3342" spans="5:5" x14ac:dyDescent="0.3">
      <c r="E3342" s="8"/>
    </row>
    <row r="3343" spans="5:5" x14ac:dyDescent="0.3">
      <c r="E3343" s="8"/>
    </row>
    <row r="3344" spans="5:5" x14ac:dyDescent="0.3">
      <c r="E3344" s="8"/>
    </row>
    <row r="3345" spans="5:5" x14ac:dyDescent="0.3">
      <c r="E3345" s="8"/>
    </row>
    <row r="3346" spans="5:5" x14ac:dyDescent="0.3">
      <c r="E3346" s="8"/>
    </row>
    <row r="3347" spans="5:5" x14ac:dyDescent="0.3">
      <c r="E3347" s="8"/>
    </row>
    <row r="3348" spans="5:5" x14ac:dyDescent="0.3">
      <c r="E3348" s="8"/>
    </row>
    <row r="3349" spans="5:5" x14ac:dyDescent="0.3">
      <c r="E3349" s="8"/>
    </row>
    <row r="3350" spans="5:5" x14ac:dyDescent="0.3">
      <c r="E3350" s="8"/>
    </row>
    <row r="3351" spans="5:5" x14ac:dyDescent="0.3">
      <c r="E3351" s="8"/>
    </row>
    <row r="3352" spans="5:5" x14ac:dyDescent="0.3">
      <c r="E3352" s="8"/>
    </row>
    <row r="3353" spans="5:5" x14ac:dyDescent="0.3">
      <c r="E3353" s="8"/>
    </row>
    <row r="3354" spans="5:5" x14ac:dyDescent="0.3">
      <c r="E3354" s="8"/>
    </row>
    <row r="3355" spans="5:5" x14ac:dyDescent="0.3">
      <c r="E3355" s="8"/>
    </row>
    <row r="3356" spans="5:5" x14ac:dyDescent="0.3">
      <c r="E3356" s="8"/>
    </row>
    <row r="3357" spans="5:5" x14ac:dyDescent="0.3">
      <c r="E3357" s="8"/>
    </row>
    <row r="3358" spans="5:5" x14ac:dyDescent="0.3">
      <c r="E3358" s="8"/>
    </row>
    <row r="3359" spans="5:5" x14ac:dyDescent="0.3">
      <c r="E3359" s="8"/>
    </row>
    <row r="3360" spans="5:5" x14ac:dyDescent="0.3">
      <c r="E3360" s="8"/>
    </row>
    <row r="3361" spans="5:5" x14ac:dyDescent="0.3">
      <c r="E3361" s="8"/>
    </row>
    <row r="3362" spans="5:5" x14ac:dyDescent="0.3">
      <c r="E3362" s="8"/>
    </row>
    <row r="3363" spans="5:5" x14ac:dyDescent="0.3">
      <c r="E3363" s="8"/>
    </row>
    <row r="3364" spans="5:5" x14ac:dyDescent="0.3">
      <c r="E3364" s="8"/>
    </row>
    <row r="3365" spans="5:5" x14ac:dyDescent="0.3">
      <c r="E3365" s="8"/>
    </row>
    <row r="3366" spans="5:5" x14ac:dyDescent="0.3">
      <c r="E3366" s="8"/>
    </row>
    <row r="3367" spans="5:5" x14ac:dyDescent="0.3">
      <c r="E3367" s="8"/>
    </row>
    <row r="3368" spans="5:5" x14ac:dyDescent="0.3">
      <c r="E3368" s="8"/>
    </row>
    <row r="3369" spans="5:5" x14ac:dyDescent="0.3">
      <c r="E3369" s="8"/>
    </row>
    <row r="3370" spans="5:5" x14ac:dyDescent="0.3">
      <c r="E3370" s="8"/>
    </row>
    <row r="3371" spans="5:5" x14ac:dyDescent="0.3">
      <c r="E3371" s="8"/>
    </row>
    <row r="3372" spans="5:5" x14ac:dyDescent="0.3">
      <c r="E3372" s="8"/>
    </row>
    <row r="3373" spans="5:5" x14ac:dyDescent="0.3">
      <c r="E3373" s="8"/>
    </row>
    <row r="3374" spans="5:5" x14ac:dyDescent="0.3">
      <c r="E3374" s="8"/>
    </row>
    <row r="3375" spans="5:5" x14ac:dyDescent="0.3">
      <c r="E3375" s="8"/>
    </row>
    <row r="3376" spans="5:5" x14ac:dyDescent="0.3">
      <c r="E3376" s="8"/>
    </row>
    <row r="3377" spans="5:5" x14ac:dyDescent="0.3">
      <c r="E3377" s="8"/>
    </row>
    <row r="3378" spans="5:5" x14ac:dyDescent="0.3">
      <c r="E3378" s="8"/>
    </row>
    <row r="3379" spans="5:5" x14ac:dyDescent="0.3">
      <c r="E3379" s="8"/>
    </row>
    <row r="3380" spans="5:5" x14ac:dyDescent="0.3">
      <c r="E3380" s="8"/>
    </row>
    <row r="3381" spans="5:5" x14ac:dyDescent="0.3">
      <c r="E3381" s="8"/>
    </row>
    <row r="3382" spans="5:5" x14ac:dyDescent="0.3">
      <c r="E3382" s="8"/>
    </row>
    <row r="3383" spans="5:5" x14ac:dyDescent="0.3">
      <c r="E3383" s="8"/>
    </row>
    <row r="3384" spans="5:5" x14ac:dyDescent="0.3">
      <c r="E3384" s="8"/>
    </row>
    <row r="3385" spans="5:5" x14ac:dyDescent="0.3">
      <c r="E3385" s="8"/>
    </row>
    <row r="3386" spans="5:5" x14ac:dyDescent="0.3">
      <c r="E3386" s="8"/>
    </row>
    <row r="3387" spans="5:5" x14ac:dyDescent="0.3">
      <c r="E3387" s="8"/>
    </row>
    <row r="3388" spans="5:5" x14ac:dyDescent="0.3">
      <c r="E3388" s="8"/>
    </row>
    <row r="3389" spans="5:5" x14ac:dyDescent="0.3">
      <c r="E3389" s="8"/>
    </row>
    <row r="3390" spans="5:5" x14ac:dyDescent="0.3">
      <c r="E3390" s="8"/>
    </row>
    <row r="3391" spans="5:5" x14ac:dyDescent="0.3">
      <c r="E3391" s="8"/>
    </row>
    <row r="3392" spans="5:5" x14ac:dyDescent="0.3">
      <c r="E3392" s="8"/>
    </row>
    <row r="3393" spans="5:5" x14ac:dyDescent="0.3">
      <c r="E3393" s="8"/>
    </row>
    <row r="3394" spans="5:5" x14ac:dyDescent="0.3">
      <c r="E3394" s="8"/>
    </row>
    <row r="3395" spans="5:5" x14ac:dyDescent="0.3">
      <c r="E3395" s="8"/>
    </row>
    <row r="3396" spans="5:5" x14ac:dyDescent="0.3">
      <c r="E3396" s="8"/>
    </row>
    <row r="3397" spans="5:5" x14ac:dyDescent="0.3">
      <c r="E3397" s="8"/>
    </row>
    <row r="3398" spans="5:5" x14ac:dyDescent="0.3">
      <c r="E3398" s="8"/>
    </row>
    <row r="3399" spans="5:5" x14ac:dyDescent="0.3">
      <c r="E3399" s="8"/>
    </row>
    <row r="3400" spans="5:5" x14ac:dyDescent="0.3">
      <c r="E3400" s="8"/>
    </row>
    <row r="3401" spans="5:5" x14ac:dyDescent="0.3">
      <c r="E3401" s="8"/>
    </row>
    <row r="3402" spans="5:5" x14ac:dyDescent="0.3">
      <c r="E3402" s="8"/>
    </row>
    <row r="3403" spans="5:5" x14ac:dyDescent="0.3">
      <c r="E3403" s="8"/>
    </row>
    <row r="3404" spans="5:5" x14ac:dyDescent="0.3">
      <c r="E3404" s="8"/>
    </row>
    <row r="3405" spans="5:5" x14ac:dyDescent="0.3">
      <c r="E3405" s="8"/>
    </row>
    <row r="3406" spans="5:5" x14ac:dyDescent="0.3">
      <c r="E3406" s="8"/>
    </row>
    <row r="3407" spans="5:5" x14ac:dyDescent="0.3">
      <c r="E3407" s="8"/>
    </row>
    <row r="3408" spans="5:5" x14ac:dyDescent="0.3">
      <c r="E3408" s="8"/>
    </row>
    <row r="3409" spans="5:5" x14ac:dyDescent="0.3">
      <c r="E3409" s="8"/>
    </row>
    <row r="3410" spans="5:5" x14ac:dyDescent="0.3">
      <c r="E3410" s="8"/>
    </row>
    <row r="3411" spans="5:5" x14ac:dyDescent="0.3">
      <c r="E3411" s="8"/>
    </row>
    <row r="3412" spans="5:5" x14ac:dyDescent="0.3">
      <c r="E3412" s="8"/>
    </row>
    <row r="3413" spans="5:5" x14ac:dyDescent="0.3">
      <c r="E3413" s="8"/>
    </row>
    <row r="3414" spans="5:5" x14ac:dyDescent="0.3">
      <c r="E3414" s="8"/>
    </row>
    <row r="3415" spans="5:5" x14ac:dyDescent="0.3">
      <c r="E3415" s="8"/>
    </row>
    <row r="3416" spans="5:5" x14ac:dyDescent="0.3">
      <c r="E3416" s="8"/>
    </row>
    <row r="3417" spans="5:5" x14ac:dyDescent="0.3">
      <c r="E3417" s="8"/>
    </row>
    <row r="3418" spans="5:5" x14ac:dyDescent="0.3">
      <c r="E3418" s="8"/>
    </row>
    <row r="3419" spans="5:5" x14ac:dyDescent="0.3">
      <c r="E3419" s="8"/>
    </row>
    <row r="3420" spans="5:5" x14ac:dyDescent="0.3">
      <c r="E3420" s="8"/>
    </row>
    <row r="3421" spans="5:5" x14ac:dyDescent="0.3">
      <c r="E3421" s="8"/>
    </row>
    <row r="3422" spans="5:5" x14ac:dyDescent="0.3">
      <c r="E3422" s="8"/>
    </row>
    <row r="3423" spans="5:5" x14ac:dyDescent="0.3">
      <c r="E3423" s="8"/>
    </row>
    <row r="3424" spans="5:5" x14ac:dyDescent="0.3">
      <c r="E3424" s="8"/>
    </row>
    <row r="3425" spans="5:5" x14ac:dyDescent="0.3">
      <c r="E3425" s="8"/>
    </row>
    <row r="3426" spans="5:5" x14ac:dyDescent="0.3">
      <c r="E3426" s="8"/>
    </row>
    <row r="3427" spans="5:5" x14ac:dyDescent="0.3">
      <c r="E3427" s="8"/>
    </row>
    <row r="3428" spans="5:5" x14ac:dyDescent="0.3">
      <c r="E3428" s="8"/>
    </row>
    <row r="3429" spans="5:5" x14ac:dyDescent="0.3">
      <c r="E3429" s="8"/>
    </row>
    <row r="3430" spans="5:5" x14ac:dyDescent="0.3">
      <c r="E3430" s="8"/>
    </row>
    <row r="3431" spans="5:5" x14ac:dyDescent="0.3">
      <c r="E3431" s="8"/>
    </row>
    <row r="3432" spans="5:5" x14ac:dyDescent="0.3">
      <c r="E3432" s="8"/>
    </row>
    <row r="3433" spans="5:5" x14ac:dyDescent="0.3">
      <c r="E3433" s="8"/>
    </row>
    <row r="3434" spans="5:5" x14ac:dyDescent="0.3">
      <c r="E3434" s="8"/>
    </row>
    <row r="3435" spans="5:5" x14ac:dyDescent="0.3">
      <c r="E3435" s="8"/>
    </row>
    <row r="3436" spans="5:5" x14ac:dyDescent="0.3">
      <c r="E3436" s="8"/>
    </row>
    <row r="3437" spans="5:5" x14ac:dyDescent="0.3">
      <c r="E3437" s="8"/>
    </row>
    <row r="3438" spans="5:5" x14ac:dyDescent="0.3">
      <c r="E3438" s="8"/>
    </row>
    <row r="3439" spans="5:5" x14ac:dyDescent="0.3">
      <c r="E3439" s="8"/>
    </row>
    <row r="3440" spans="5:5" x14ac:dyDescent="0.3">
      <c r="E3440" s="8"/>
    </row>
    <row r="3441" spans="5:5" x14ac:dyDescent="0.3">
      <c r="E3441" s="8"/>
    </row>
    <row r="3442" spans="5:5" x14ac:dyDescent="0.3">
      <c r="E3442" s="8"/>
    </row>
    <row r="3443" spans="5:5" x14ac:dyDescent="0.3">
      <c r="E3443" s="8"/>
    </row>
    <row r="3444" spans="5:5" x14ac:dyDescent="0.3">
      <c r="E3444" s="8"/>
    </row>
    <row r="3445" spans="5:5" x14ac:dyDescent="0.3">
      <c r="E3445" s="8"/>
    </row>
    <row r="3446" spans="5:5" x14ac:dyDescent="0.3">
      <c r="E3446" s="8"/>
    </row>
    <row r="3447" spans="5:5" x14ac:dyDescent="0.3">
      <c r="E3447" s="8"/>
    </row>
    <row r="3448" spans="5:5" x14ac:dyDescent="0.3">
      <c r="E3448" s="8"/>
    </row>
    <row r="3449" spans="5:5" x14ac:dyDescent="0.3">
      <c r="E3449" s="8"/>
    </row>
    <row r="3450" spans="5:5" x14ac:dyDescent="0.3">
      <c r="E3450" s="8"/>
    </row>
    <row r="3451" spans="5:5" x14ac:dyDescent="0.3">
      <c r="E3451" s="8"/>
    </row>
    <row r="3452" spans="5:5" x14ac:dyDescent="0.3">
      <c r="E3452" s="8"/>
    </row>
    <row r="3453" spans="5:5" x14ac:dyDescent="0.3">
      <c r="E3453" s="8"/>
    </row>
    <row r="3454" spans="5:5" x14ac:dyDescent="0.3">
      <c r="E3454" s="8"/>
    </row>
    <row r="3455" spans="5:5" x14ac:dyDescent="0.3">
      <c r="E3455" s="8"/>
    </row>
    <row r="3456" spans="5:5" x14ac:dyDescent="0.3">
      <c r="E3456" s="8"/>
    </row>
    <row r="3457" spans="5:5" x14ac:dyDescent="0.3">
      <c r="E3457" s="8"/>
    </row>
    <row r="3458" spans="5:5" x14ac:dyDescent="0.3">
      <c r="E3458" s="8"/>
    </row>
    <row r="3459" spans="5:5" x14ac:dyDescent="0.3">
      <c r="E3459" s="8"/>
    </row>
    <row r="3460" spans="5:5" x14ac:dyDescent="0.3">
      <c r="E3460" s="8"/>
    </row>
    <row r="3461" spans="5:5" x14ac:dyDescent="0.3">
      <c r="E3461" s="8"/>
    </row>
    <row r="3462" spans="5:5" x14ac:dyDescent="0.3">
      <c r="E3462" s="8"/>
    </row>
    <row r="3463" spans="5:5" x14ac:dyDescent="0.3">
      <c r="E3463" s="8"/>
    </row>
    <row r="3464" spans="5:5" x14ac:dyDescent="0.3">
      <c r="E3464" s="8"/>
    </row>
    <row r="3465" spans="5:5" x14ac:dyDescent="0.3">
      <c r="E3465" s="8"/>
    </row>
    <row r="3466" spans="5:5" x14ac:dyDescent="0.3">
      <c r="E3466" s="8"/>
    </row>
    <row r="3467" spans="5:5" x14ac:dyDescent="0.3">
      <c r="E3467" s="8"/>
    </row>
    <row r="3468" spans="5:5" x14ac:dyDescent="0.3">
      <c r="E3468" s="8"/>
    </row>
    <row r="3469" spans="5:5" x14ac:dyDescent="0.3">
      <c r="E3469" s="8"/>
    </row>
    <row r="3470" spans="5:5" x14ac:dyDescent="0.3">
      <c r="E3470" s="8"/>
    </row>
    <row r="3471" spans="5:5" x14ac:dyDescent="0.3">
      <c r="E3471" s="8"/>
    </row>
    <row r="3472" spans="5:5" x14ac:dyDescent="0.3">
      <c r="E3472" s="8"/>
    </row>
    <row r="3473" spans="5:5" x14ac:dyDescent="0.3">
      <c r="E3473" s="8"/>
    </row>
    <row r="3474" spans="5:5" x14ac:dyDescent="0.3">
      <c r="E3474" s="8"/>
    </row>
    <row r="3475" spans="5:5" x14ac:dyDescent="0.3">
      <c r="E3475" s="8"/>
    </row>
    <row r="3476" spans="5:5" x14ac:dyDescent="0.3">
      <c r="E3476" s="8"/>
    </row>
    <row r="3477" spans="5:5" x14ac:dyDescent="0.3">
      <c r="E3477" s="8"/>
    </row>
    <row r="3478" spans="5:5" x14ac:dyDescent="0.3">
      <c r="E3478" s="8"/>
    </row>
    <row r="3479" spans="5:5" x14ac:dyDescent="0.3">
      <c r="E3479" s="8"/>
    </row>
    <row r="3480" spans="5:5" x14ac:dyDescent="0.3">
      <c r="E3480" s="8"/>
    </row>
    <row r="3481" spans="5:5" x14ac:dyDescent="0.3">
      <c r="E3481" s="8"/>
    </row>
    <row r="3482" spans="5:5" x14ac:dyDescent="0.3">
      <c r="E3482" s="8"/>
    </row>
    <row r="3483" spans="5:5" x14ac:dyDescent="0.3">
      <c r="E3483" s="8"/>
    </row>
    <row r="3484" spans="5:5" x14ac:dyDescent="0.3">
      <c r="E3484" s="8"/>
    </row>
    <row r="3485" spans="5:5" x14ac:dyDescent="0.3">
      <c r="E3485" s="8"/>
    </row>
    <row r="3486" spans="5:5" x14ac:dyDescent="0.3">
      <c r="E3486" s="8"/>
    </row>
    <row r="3487" spans="5:5" x14ac:dyDescent="0.3">
      <c r="E3487" s="8"/>
    </row>
    <row r="3488" spans="5:5" x14ac:dyDescent="0.3">
      <c r="E3488" s="8"/>
    </row>
    <row r="3489" spans="5:5" x14ac:dyDescent="0.3">
      <c r="E3489" s="8"/>
    </row>
    <row r="3490" spans="5:5" x14ac:dyDescent="0.3">
      <c r="E3490" s="8"/>
    </row>
    <row r="3491" spans="5:5" x14ac:dyDescent="0.3">
      <c r="E3491" s="8"/>
    </row>
    <row r="3492" spans="5:5" x14ac:dyDescent="0.3">
      <c r="E3492" s="8"/>
    </row>
    <row r="3493" spans="5:5" x14ac:dyDescent="0.3">
      <c r="E3493" s="8"/>
    </row>
    <row r="3494" spans="5:5" x14ac:dyDescent="0.3">
      <c r="E3494" s="8"/>
    </row>
    <row r="3495" spans="5:5" x14ac:dyDescent="0.3">
      <c r="E3495" s="8"/>
    </row>
    <row r="3496" spans="5:5" x14ac:dyDescent="0.3">
      <c r="E3496" s="8"/>
    </row>
    <row r="3497" spans="5:5" x14ac:dyDescent="0.3">
      <c r="E3497" s="8"/>
    </row>
    <row r="3498" spans="5:5" x14ac:dyDescent="0.3">
      <c r="E3498" s="8"/>
    </row>
  </sheetData>
  <autoFilter ref="A1:M115" xr:uid="{00000000-0001-0000-0700-000000000000}"/>
  <sortState xmlns:xlrd2="http://schemas.microsoft.com/office/spreadsheetml/2017/richdata2" ref="A2:L115">
    <sortCondition ref="B2:B115"/>
    <sortCondition ref="D2:D115"/>
    <sortCondition ref="E2:E115"/>
  </sortState>
  <phoneticPr fontId="13" type="noConversion"/>
  <dataValidations count="2">
    <dataValidation allowBlank="1" showInputMessage="1" showErrorMessage="1" sqref="D1:E1 E116:E1048576 E114 E94:E95" xr:uid="{00000000-0002-0000-0700-000000000000}"/>
    <dataValidation type="list" allowBlank="1" showInputMessage="1" showErrorMessage="1" sqref="D2:D1048576" xr:uid="{00000000-0002-0000-0700-000001000000}">
      <formula1>"创新创业素质,水平考试,社会实践,社会工作能力（工作表现）"</formula1>
    </dataValidation>
  </dataValidations>
  <pageMargins left="0.75" right="0.75" top="1" bottom="1" header="0.5" footer="0.5"/>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woProps xmlns:s="http://schemas.openxmlformats.org/spreadsheetml/2006/main" xmlns="https://web.wps.cn/et/2018/main">
  <woSheetsProps>
    <woSheetProps interlineOnOff="0" isDashBoardSheet="0" sheetStid="1" interlineColor="0" isDbSheet="0">
      <cellprotection/>
    </woSheetProps>
  </woSheetsProps>
  <woBookProps>
    <bookSettings isAutoUpdatePaused="0" isMergeTasksAutoUpdate="0" isFilterShared="1" isInserPicAsAttachment="0" filterType="conn" coreConquerUserId=""/>
  </woBookProps>
</woProps>
</file>

<file path=customXml/item2.xml><?xml version="1.0" encoding="utf-8"?>
<pixelators xmlns:s="http://schemas.openxmlformats.org/spreadsheetml/2006/main" xmlns="https://web.wps.cn/et/2018/main">
  <pixelatorList sheetStid="1"/>
  <pixelatorList sheetStid="2"/>
</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8</vt:i4>
      </vt:variant>
    </vt:vector>
  </HeadingPairs>
  <TitlesOfParts>
    <vt:vector size="8" baseType="lpstr">
      <vt:lpstr>总分表</vt:lpstr>
      <vt:lpstr>计分表</vt:lpstr>
      <vt:lpstr>德育素质</vt:lpstr>
      <vt:lpstr>智育素质</vt:lpstr>
      <vt:lpstr>体育素质</vt:lpstr>
      <vt:lpstr>美育素质</vt:lpstr>
      <vt:lpstr>劳育素质</vt:lpstr>
      <vt:lpstr>创新与实践素质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64859</dc:creator>
  <cp:lastModifiedBy>若兮 胡</cp:lastModifiedBy>
  <dcterms:created xsi:type="dcterms:W3CDTF">2020-08-09T13:48:00Z</dcterms:created>
  <dcterms:modified xsi:type="dcterms:W3CDTF">2025-09-30T04:40:01Z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2052-12.1.22522.22522</vt:lpwstr>
  </property>
  <property fmtid="{D5CDD505-2E9C-101B-9397-08002B2CF9AE}" pid="3" name="ICV">
    <vt:lpwstr>FB5E58D75BDDE7FA3245B46870ECF5B9_43</vt:lpwstr>
  </property>
</Properties>
</file>