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<sst xmlns="http://schemas.openxmlformats.org/spreadsheetml/2006/main" count="129">
  <si>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</si>
  <si>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</si>
  <si>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</si>
  <si>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</si>
  <si>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</si>
  <si>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</si>
  <si>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</si>
  <si>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</si>
  <si>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</si>
  <si>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</si>
  <si>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</si>
  <si>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</si>
  <si>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</si>
  <si>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</si>
  <si>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</si>
  <si>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</si>
  <si>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</si>
  <si>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</si>
  <si>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</si>
  <si>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</si>
  <si>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</si>
  <si>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</si>
  <si>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</si>
  <si>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</si>
  <si>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</si>
  <si>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</si>
  <si>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</si>
  <si>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</si>
  <si>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</si>
  <si>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</si>
  <si>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</si>
  <si>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</si>
  <si>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</si>
  <si>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</si>
  <si>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</si>
  <si>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</si>
  <si>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</si>
  <si>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</si>
  <si>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</si>
  <si>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郭飞阳</t>
  </si>
  <si>
    <t>B</t>
  </si>
  <si>
    <t>28届专业学术竞赛三等奖/0.5；</t>
  </si>
  <si>
    <t>白植瑶</t>
  </si>
  <si>
    <t>汪红波</t>
  </si>
  <si>
    <t>旷课2次/0.4；</t>
  </si>
  <si>
    <t>李周凯</t>
  </si>
  <si>
    <t>牛景恒</t>
  </si>
  <si>
    <t>陈寅</t>
  </si>
  <si>
    <t>葛皓</t>
  </si>
  <si>
    <t>通报表扬1次/0.3；</t>
  </si>
  <si>
    <t>20届办公技能大赛一等奖/2；21届办公技能大赛一等奖/2；</t>
  </si>
  <si>
    <t>部长A/1.5 生活A/1</t>
  </si>
  <si>
    <t>张焓</t>
  </si>
  <si>
    <t>27届专业学术竞赛二等奖/1；28届专业学术竞赛二等奖/1；省程序设计竞赛三等奖/3.2；校程序设计竞赛一等奖/3.0；2018ACM-ICPC宁夏赛区铜奖/6.4（团体）；天梯赛全国一等奖/9.6（团队）2018ACM-ICPC沈阳铜奖（团）/6.4</t>
  </si>
  <si>
    <t>软件考试初级/2；CET-6 565/3.77</t>
  </si>
  <si>
    <t>学习A/1</t>
  </si>
  <si>
    <t>张雨薇</t>
  </si>
  <si>
    <t>20届办公技能大赛二等奖/1；21届办公技能大赛二等奖/1；</t>
  </si>
  <si>
    <t>CET6-494；</t>
  </si>
  <si>
    <t>董悦</t>
  </si>
  <si>
    <t>16/17暑假社会调研二等奖/0.6</t>
  </si>
  <si>
    <t>CET-6 487/3.25</t>
  </si>
  <si>
    <t>校友会副部A/1.0；团支书A/1.5</t>
  </si>
  <si>
    <t>罗凯群</t>
  </si>
  <si>
    <t>潘杨杨</t>
  </si>
  <si>
    <t>旷课1次/0.2；通报表扬1次/0.3；</t>
  </si>
  <si>
    <t>校级优秀暑期社会实践成员/2</t>
  </si>
  <si>
    <t>智囊团B/1</t>
  </si>
  <si>
    <r>
      <rPr>
        <sz val="10"/>
        <color theme="1"/>
        <rFont val="宋体"/>
        <charset val="134"/>
        <scheme val="minor"/>
      </rPr>
      <t>智囊团B/1</t>
    </r>
    <r>
      <rPr>
        <sz val="10"/>
        <color theme="1"/>
        <rFont val="宋体"/>
        <charset val="134"/>
        <scheme val="minor"/>
      </rPr>
      <t xml:space="preserve"> E度副部B/0.5</t>
    </r>
  </si>
  <si>
    <t>郭盛</t>
  </si>
  <si>
    <t>李鑫祎</t>
  </si>
  <si>
    <t>总志愿者工时35h（校勤工中心值班35h）</t>
  </si>
  <si>
    <t>27届专业学术竞赛二等奖/1.0；28届专业学术竞赛二等奖/1.0；20届办公技能大赛三等奖/0.5；21届办公技能大赛三等奖/0.5</t>
  </si>
  <si>
    <t>校勤工部长助理B/0.4</t>
  </si>
  <si>
    <t>沈学涛</t>
  </si>
  <si>
    <t>总志愿者工时：25（2018.5.5 服务外包大赛志愿者服务 8工时
2018.5.6 服务外包大赛志愿者服务 9工时
2017.10.4 西溪湿地志愿者活动 8工时）</t>
  </si>
  <si>
    <t>小黄丫营业部部长A/1.5</t>
  </si>
  <si>
    <t>李昕虎</t>
  </si>
  <si>
    <t>ICPC西安赛区金奖/9.6；ICPC徐州赛区金奖/9.6；程序设计天梯赛全国一等奖/9.6；省程序设计竞赛一等奖/6.4；实用新型发明专利/7</t>
  </si>
  <si>
    <t>CET6-525；</t>
  </si>
  <si>
    <t>890干事A/0.6；班长A/1.5</t>
  </si>
  <si>
    <t>苗震</t>
  </si>
  <si>
    <t>27届专业学术竞赛三等奖/0.5；</t>
  </si>
  <si>
    <t>奚勇杰</t>
  </si>
  <si>
    <t>27届专业学术竞赛二等奖/1.0；28届专业学术竞赛二等奖/1.0；</t>
  </si>
  <si>
    <t>引体向上二等奖/0.6；</t>
  </si>
  <si>
    <t>文体B/0.5</t>
  </si>
  <si>
    <t>杭家囡</t>
  </si>
  <si>
    <t>CET6-448；</t>
  </si>
  <si>
    <t>会员风采大赛二等奖/0.6；校运会鼓励奖/0.25；木球二等奖/1.5；</t>
  </si>
  <si>
    <r>
      <rPr>
        <sz val="11"/>
        <color theme="1"/>
        <rFont val="宋体"/>
        <charset val="134"/>
        <scheme val="minor"/>
      </rPr>
      <t>部长</t>
    </r>
    <r>
      <rPr>
        <sz val="11"/>
        <color theme="1"/>
        <rFont val="宋体"/>
        <charset val="134"/>
        <scheme val="minor"/>
      </rPr>
      <t>A/1.5</t>
    </r>
  </si>
  <si>
    <t>部长A/1.5 890干事B/0.4</t>
  </si>
  <si>
    <t>朱泽浩</t>
  </si>
  <si>
    <t>省程序设计竞赛三等奖/3.2；校程序设计竞赛一等奖/3.0；</t>
  </si>
  <si>
    <t>部长B/1</t>
  </si>
  <si>
    <t>陈曦</t>
  </si>
  <si>
    <t>16/17暑假社会调研一等奖/0.8</t>
  </si>
  <si>
    <t>秘书处干事B/0.4</t>
  </si>
  <si>
    <t>王洁连</t>
  </si>
  <si>
    <t>CET6-456；</t>
  </si>
  <si>
    <t>秘书处副部长A/1.0；宣调委员A/1.0</t>
  </si>
  <si>
    <t>郑超宇</t>
  </si>
  <si>
    <t>CET6-561；</t>
  </si>
  <si>
    <t xml:space="preserve">部长A/1.5 </t>
  </si>
  <si>
    <t>部长A/1.5 890副部B/0.5 智囊团B/1</t>
  </si>
  <si>
    <t>苟艳</t>
  </si>
  <si>
    <t>A</t>
  </si>
  <si>
    <t>27届专业学术竞赛一等奖/2；</t>
  </si>
  <si>
    <t>余必成</t>
  </si>
  <si>
    <t>通报表扬3次/0.9</t>
  </si>
  <si>
    <t>就业与职业发展协会 对外交流部部长A/1.0</t>
  </si>
  <si>
    <t>竺羽翔</t>
  </si>
  <si>
    <t>27届专业学术竞赛一等奖/2；中国高校计算机大赛团体程序设计天梯赛 全国一等奖/9.6；ACM-ICPC宁夏赛区铜奖3.2；校程序设计竞赛金奖/3；省程序设计竞赛三等奖/3.2（团队）</t>
  </si>
  <si>
    <t>韩明杰</t>
  </si>
  <si>
    <t>总志愿者工时40h（补偿工时18h 杭州计算机协会换届协助 7h 2017迎新志愿者 15h）</t>
  </si>
  <si>
    <t>副部B/0.5 心理A/1</t>
  </si>
  <si>
    <t>李艳</t>
  </si>
  <si>
    <t>27届专业学术竞赛二等奖/1.0；28届专业学术竞赛三等奖/0.5；21届办公技能大赛三等奖/0.5</t>
  </si>
  <si>
    <t>王渝</t>
  </si>
  <si>
    <t>范慧科</t>
  </si>
  <si>
    <t>27届专业学术竞赛三等奖/0.5；28届专业学术竞赛三等奖/0.5；20届办公技能大赛二等奖/1；</t>
  </si>
  <si>
    <t>CET6-427；</t>
  </si>
  <si>
    <t>校友会副部B/0.5</t>
  </si>
  <si>
    <t>校友会副部A/1.0</t>
  </si>
  <si>
    <t>韦奇成</t>
  </si>
  <si>
    <t>20届办公技能大赛三等奖/0.5；</t>
  </si>
  <si>
    <t>邱驰</t>
  </si>
  <si>
    <t>20届办公技能大赛三等奖/0.5；21届办公技能大赛二等奖/1.0</t>
  </si>
  <si>
    <t>校友联络会部长/A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</si>
</sst>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  <numFmt numFmtId="178" formatCode="0_ "/>
    <numFmt numFmtId="179" formatCode="0_);[Red]\(0\)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b/>
      <sz val="11.25"/>
      <color rgb="FF222222"/>
      <name val="Verdana"/>
      <charset val="134"/>
    </font>
    <font>
      <sz val="10.5"/>
      <color rgb="FF000000"/>
      <name val="Helvetica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1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23" fillId="24" borderId="5" applyNumberFormat="0" applyAlignment="0" applyProtection="0">
      <alignment vertical="center"/>
    </xf>
    <xf numFmtId="0" fontId="13" fillId="6" borderId="3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0" borderId="0"/>
    <xf numFmtId="0" fontId="12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/>
  </cellStyleXfs>
  <cellXfs count="5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178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7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78" fontId="2" fillId="0" borderId="1" xfId="0" applyNumberFormat="1" applyFont="1" applyBorder="1" applyAlignment="1">
      <alignment horizontal="center" wrapText="1"/>
    </xf>
    <xf numFmtId="177" fontId="0" fillId="0" borderId="1" xfId="0" applyNumberFormat="1" applyFont="1" applyBorder="1" applyAlignment="1">
      <alignment horizontal="center" wrapText="1"/>
    </xf>
    <xf numFmtId="0" fontId="3" fillId="0" borderId="1" xfId="50" applyFont="1" applyBorder="1" applyAlignment="1">
      <alignment horizontal="center" wrapText="1"/>
    </xf>
    <xf numFmtId="178" fontId="3" fillId="0" borderId="1" xfId="50" applyNumberFormat="1" applyFont="1" applyBorder="1" applyAlignment="1">
      <alignment horizontal="center" wrapText="1"/>
    </xf>
    <xf numFmtId="177" fontId="3" fillId="0" borderId="1" xfId="50" applyNumberFormat="1" applyFont="1" applyBorder="1" applyAlignment="1">
      <alignment horizontal="center" wrapText="1"/>
    </xf>
    <xf numFmtId="176" fontId="3" fillId="0" borderId="1" xfId="0" applyNumberFormat="1" applyFont="1" applyBorder="1" applyAlignment="1">
      <alignment horizontal="center" wrapText="1"/>
    </xf>
    <xf numFmtId="178" fontId="3" fillId="0" borderId="1" xfId="0" applyNumberFormat="1" applyFont="1" applyBorder="1" applyAlignment="1">
      <alignment horizontal="center" wrapText="1"/>
    </xf>
    <xf numFmtId="177" fontId="3" fillId="0" borderId="1" xfId="0" applyNumberFormat="1" applyFont="1" applyBorder="1" applyAlignment="1">
      <alignment horizontal="center" wrapText="1"/>
    </xf>
    <xf numFmtId="178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177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8" fontId="1" fillId="0" borderId="1" xfId="0" applyNumberFormat="1" applyFont="1" applyBorder="1" applyAlignment="1">
      <alignment vertical="center" wrapText="1"/>
    </xf>
    <xf numFmtId="177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78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179" fontId="1" fillId="0" borderId="1" xfId="0" applyNumberFormat="1" applyFont="1" applyFill="1" applyBorder="1" applyAlignment="1">
      <alignment horizontal="right" vertical="center" wrapText="1"/>
    </xf>
    <xf numFmtId="178" fontId="5" fillId="0" borderId="1" xfId="0" applyNumberFormat="1" applyFont="1" applyFill="1" applyBorder="1" applyAlignment="1">
      <alignment horizontal="right" vertical="center" wrapText="1"/>
    </xf>
    <xf numFmtId="178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178" fontId="1" fillId="0" borderId="1" xfId="0" applyNumberFormat="1" applyFont="1" applyBorder="1">
      <alignment vertical="center"/>
    </xf>
    <xf numFmtId="178" fontId="1" fillId="0" borderId="0" xfId="0" applyNumberFormat="1" applyFont="1" applyAlignment="1">
      <alignment vertical="center" wrapText="1"/>
    </xf>
    <xf numFmtId="177" fontId="1" fillId="0" borderId="0" xfId="0" applyNumberFormat="1" applyFont="1" applyAlignment="1">
      <alignment vertical="center" wrapText="1"/>
    </xf>
    <xf numFmtId="177" fontId="1" fillId="0" borderId="1" xfId="0" applyNumberFormat="1" applyFont="1" applyFill="1" applyBorder="1" applyAlignment="1">
      <alignment vertical="center" wrapText="1"/>
    </xf>
    <xf numFmtId="0" fontId="7" fillId="0" borderId="1" xfId="50" applyFont="1" applyBorder="1" applyAlignment="1">
      <alignment horizontal="center" wrapText="1"/>
    </xf>
    <xf numFmtId="177" fontId="7" fillId="0" borderId="1" xfId="5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177" fontId="1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177" fontId="0" fillId="0" borderId="0" xfId="0" applyNumberFormat="1" applyFont="1" applyFill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9" fillId="0" borderId="0" xfId="0" applyNumberFormat="1" applyFont="1" applyAlignment="1">
      <alignment vertical="center" wrapText="1"/>
    </xf>
    <xf numFmtId="177" fontId="7" fillId="0" borderId="1" xfId="0" applyNumberFormat="1" applyFont="1" applyBorder="1" applyAlignment="1">
      <alignment horizontal="center" wrapText="1"/>
    </xf>
    <xf numFmtId="177" fontId="7" fillId="0" borderId="1" xfId="44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7" fontId="3" fillId="0" borderId="1" xfId="44" applyNumberFormat="1" applyFont="1" applyBorder="1" applyAlignment="1">
      <alignment horizont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计科1101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4"/>
  <sheetViews>
    <sheetView tabSelected="1" zoomScale="70" zoomScaleNormal="70" workbookViewId="0">
      <pane xSplit="2" ySplit="4" topLeftCell="R20" activePane="bottomRight" state="frozen"/>
      <selection/>
      <selection pane="topRight"/>
      <selection pane="bottomLeft"/>
      <selection pane="bottomRight" activeCell="AM34" sqref="AM34"/>
    </sheetView>
  </sheetViews>
  <sheetFormatPr defaultColWidth="9" defaultRowHeight="14.4"/>
  <cols>
    <col min="1" max="1" width="13.75" style="2" customWidth="1"/>
    <col min="2" max="2" width="8.75" style="3" customWidth="1"/>
    <col min="3" max="3" width="10.75" style="4" customWidth="1"/>
    <col min="4" max="5" width="10.75" style="3" customWidth="1"/>
    <col min="6" max="6" width="6.75" style="2" customWidth="1"/>
    <col min="7" max="7" width="8.75" style="4" customWidth="1"/>
    <col min="8" max="8" width="10.75" style="3" customWidth="1"/>
    <col min="9" max="9" width="6.75" style="4" customWidth="1"/>
    <col min="10" max="10" width="28.75" style="3" customWidth="1"/>
    <col min="11" max="11" width="6.75" style="4" customWidth="1"/>
    <col min="12" max="12" width="16.75" style="3" customWidth="1"/>
    <col min="13" max="13" width="6.75" style="3" customWidth="1"/>
    <col min="14" max="15" width="6.75" style="4" customWidth="1"/>
    <col min="16" max="16" width="10.75" style="3" customWidth="1"/>
    <col min="17" max="17" width="6.75" style="4" customWidth="1"/>
    <col min="18" max="19" width="10.75" style="3" customWidth="1"/>
    <col min="20" max="21" width="8.75" style="4" customWidth="1"/>
    <col min="22" max="22" width="20.75" style="3" customWidth="1"/>
    <col min="23" max="23" width="6.75" style="4" customWidth="1"/>
    <col min="24" max="24" width="28.75" style="3" customWidth="1"/>
    <col min="25" max="25" width="6.75" style="4" customWidth="1"/>
    <col min="26" max="26" width="14.75" style="3" customWidth="1"/>
    <col min="27" max="27" width="6.75" style="3" customWidth="1"/>
    <col min="28" max="29" width="10.75" style="3" customWidth="1"/>
    <col min="30" max="31" width="8.75" style="3" customWidth="1"/>
    <col min="32" max="32" width="6.75" style="3" customWidth="1"/>
    <col min="33" max="33" width="8.75" style="4" customWidth="1"/>
    <col min="34" max="34" width="14.75" style="3" customWidth="1"/>
    <col min="35" max="35" width="6.75" style="3" customWidth="1"/>
    <col min="36" max="36" width="6.75" style="4" customWidth="1"/>
    <col min="37" max="37" width="10.75" style="3" customWidth="1"/>
    <col min="38" max="38" width="6.75" style="3" customWidth="1"/>
    <col min="39" max="39" width="10.75" style="3" customWidth="1"/>
    <col min="40" max="40" width="6.75" style="3" customWidth="1"/>
    <col min="41" max="41" width="6.75" style="4" customWidth="1"/>
    <col min="42" max="42" width="8.75" style="4" customWidth="1"/>
    <col min="43" max="16383" width="9" style="3"/>
  </cols>
  <sheetData>
    <row r="1" spans="1:44">
      <c r="A1" s="5" t="s">
        <v>0</v>
      </c>
      <c r="B1" s="6" t="s">
        <v>1</v>
      </c>
      <c r="C1" s="7" t="s">
        <v>2</v>
      </c>
      <c r="D1" s="8"/>
      <c r="E1" s="8"/>
      <c r="F1" s="9"/>
      <c r="G1" s="7"/>
      <c r="H1" s="8"/>
      <c r="I1" s="7"/>
      <c r="J1" s="8"/>
      <c r="K1" s="7"/>
      <c r="L1" s="8"/>
      <c r="M1" s="8"/>
      <c r="N1" s="7"/>
      <c r="O1" s="7"/>
      <c r="P1" s="8" t="s">
        <v>3</v>
      </c>
      <c r="Q1" s="7"/>
      <c r="R1" s="8" t="s">
        <v>4</v>
      </c>
      <c r="S1" s="8"/>
      <c r="T1" s="7"/>
      <c r="U1" s="7" t="s">
        <v>5</v>
      </c>
      <c r="V1" s="34" t="s">
        <v>6</v>
      </c>
      <c r="W1" s="35"/>
      <c r="X1" s="34" t="s">
        <v>7</v>
      </c>
      <c r="Y1" s="35"/>
      <c r="Z1" s="34" t="s">
        <v>8</v>
      </c>
      <c r="AA1" s="34"/>
      <c r="AB1" s="42" t="s">
        <v>9</v>
      </c>
      <c r="AC1" s="42"/>
      <c r="AD1" s="42"/>
      <c r="AE1" s="42"/>
      <c r="AF1" s="42"/>
      <c r="AG1" s="44"/>
      <c r="AH1" s="42"/>
      <c r="AI1" s="42"/>
      <c r="AJ1" s="44"/>
      <c r="AK1" s="45" t="s">
        <v>10</v>
      </c>
      <c r="AL1" s="45"/>
      <c r="AM1" s="45"/>
      <c r="AN1" s="45"/>
      <c r="AO1" s="50"/>
      <c r="AP1" s="51" t="s">
        <v>11</v>
      </c>
      <c r="AQ1" s="52"/>
      <c r="AR1" s="52"/>
    </row>
    <row r="2" spans="1:44">
      <c r="A2" s="5"/>
      <c r="B2" s="6"/>
      <c r="C2" s="10" t="s">
        <v>12</v>
      </c>
      <c r="D2" s="11" t="s">
        <v>13</v>
      </c>
      <c r="E2" s="11"/>
      <c r="F2" s="12"/>
      <c r="G2" s="13"/>
      <c r="H2" s="11"/>
      <c r="I2" s="13"/>
      <c r="J2" s="11"/>
      <c r="K2" s="13"/>
      <c r="L2" s="11"/>
      <c r="M2" s="11"/>
      <c r="N2" s="10"/>
      <c r="O2" s="10" t="s">
        <v>11</v>
      </c>
      <c r="P2" s="11" t="s">
        <v>14</v>
      </c>
      <c r="Q2" s="13" t="s">
        <v>15</v>
      </c>
      <c r="R2" s="11" t="s">
        <v>16</v>
      </c>
      <c r="S2" s="11" t="s">
        <v>17</v>
      </c>
      <c r="T2" s="13" t="s">
        <v>18</v>
      </c>
      <c r="U2" s="7"/>
      <c r="V2" s="11" t="s">
        <v>19</v>
      </c>
      <c r="W2" s="13" t="s">
        <v>15</v>
      </c>
      <c r="X2" s="11" t="s">
        <v>19</v>
      </c>
      <c r="Y2" s="13" t="s">
        <v>15</v>
      </c>
      <c r="Z2" s="11" t="s">
        <v>19</v>
      </c>
      <c r="AA2" s="11" t="s">
        <v>15</v>
      </c>
      <c r="AB2" s="11" t="s">
        <v>20</v>
      </c>
      <c r="AC2" s="11"/>
      <c r="AD2" s="11"/>
      <c r="AE2" s="11"/>
      <c r="AF2" s="11"/>
      <c r="AG2" s="13"/>
      <c r="AH2" s="11" t="s">
        <v>21</v>
      </c>
      <c r="AI2" s="11"/>
      <c r="AJ2" s="13" t="s">
        <v>22</v>
      </c>
      <c r="AK2" s="46" t="s">
        <v>23</v>
      </c>
      <c r="AL2" s="46" t="s">
        <v>15</v>
      </c>
      <c r="AM2" s="46" t="s">
        <v>24</v>
      </c>
      <c r="AN2" s="46" t="s">
        <v>15</v>
      </c>
      <c r="AO2" s="16" t="s">
        <v>11</v>
      </c>
      <c r="AP2" s="53" t="s">
        <v>15</v>
      </c>
      <c r="AQ2" s="52"/>
      <c r="AR2" s="52"/>
    </row>
    <row r="3" spans="1:44">
      <c r="A3" s="5"/>
      <c r="B3" s="6"/>
      <c r="C3" s="10"/>
      <c r="D3" s="14" t="s">
        <v>25</v>
      </c>
      <c r="E3" s="14"/>
      <c r="F3" s="15"/>
      <c r="G3" s="6" t="s">
        <v>26</v>
      </c>
      <c r="H3" s="6"/>
      <c r="I3" s="6"/>
      <c r="J3" s="14" t="s">
        <v>27</v>
      </c>
      <c r="K3" s="16"/>
      <c r="L3" s="14" t="s">
        <v>28</v>
      </c>
      <c r="M3" s="14"/>
      <c r="N3" s="10" t="s">
        <v>15</v>
      </c>
      <c r="O3" s="10"/>
      <c r="P3" s="11"/>
      <c r="Q3" s="13"/>
      <c r="R3" s="11"/>
      <c r="S3" s="11"/>
      <c r="T3" s="13"/>
      <c r="U3" s="7"/>
      <c r="V3" s="11"/>
      <c r="W3" s="13"/>
      <c r="X3" s="11"/>
      <c r="Y3" s="13"/>
      <c r="Z3" s="11"/>
      <c r="AA3" s="11"/>
      <c r="AB3" s="11"/>
      <c r="AC3" s="11"/>
      <c r="AD3" s="11"/>
      <c r="AE3" s="11"/>
      <c r="AF3" s="11"/>
      <c r="AG3" s="13"/>
      <c r="AH3" s="11"/>
      <c r="AI3" s="11"/>
      <c r="AJ3" s="13"/>
      <c r="AK3" s="46"/>
      <c r="AL3" s="46"/>
      <c r="AM3" s="46"/>
      <c r="AN3" s="46"/>
      <c r="AO3" s="16"/>
      <c r="AP3" s="53"/>
      <c r="AQ3" s="52"/>
      <c r="AR3" s="52"/>
    </row>
    <row r="4" ht="28.15" customHeight="1" spans="1:44">
      <c r="A4" s="5"/>
      <c r="B4" s="6"/>
      <c r="C4" s="10"/>
      <c r="D4" s="14" t="s">
        <v>29</v>
      </c>
      <c r="E4" s="14" t="s">
        <v>30</v>
      </c>
      <c r="F4" s="15" t="s">
        <v>11</v>
      </c>
      <c r="G4" s="16" t="s">
        <v>31</v>
      </c>
      <c r="H4" s="6" t="s">
        <v>32</v>
      </c>
      <c r="I4" s="10" t="s">
        <v>15</v>
      </c>
      <c r="J4" s="14" t="s">
        <v>19</v>
      </c>
      <c r="K4" s="16" t="s">
        <v>15</v>
      </c>
      <c r="L4" s="14" t="s">
        <v>19</v>
      </c>
      <c r="M4" s="14" t="s">
        <v>15</v>
      </c>
      <c r="N4" s="10"/>
      <c r="O4" s="10"/>
      <c r="P4" s="6"/>
      <c r="Q4" s="10"/>
      <c r="R4" s="6"/>
      <c r="S4" s="6"/>
      <c r="T4" s="10"/>
      <c r="U4" s="7"/>
      <c r="V4" s="6"/>
      <c r="W4" s="10"/>
      <c r="X4" s="6"/>
      <c r="Y4" s="10"/>
      <c r="Z4" s="11"/>
      <c r="AA4" s="11"/>
      <c r="AB4" s="11" t="s">
        <v>33</v>
      </c>
      <c r="AC4" s="11" t="s">
        <v>34</v>
      </c>
      <c r="AD4" s="11" t="s">
        <v>35</v>
      </c>
      <c r="AE4" s="11" t="s">
        <v>36</v>
      </c>
      <c r="AF4" s="11" t="s">
        <v>37</v>
      </c>
      <c r="AG4" s="13" t="s">
        <v>38</v>
      </c>
      <c r="AH4" s="11" t="s">
        <v>19</v>
      </c>
      <c r="AI4" s="11" t="s">
        <v>15</v>
      </c>
      <c r="AJ4" s="13"/>
      <c r="AK4" s="46"/>
      <c r="AL4" s="46"/>
      <c r="AM4" s="46"/>
      <c r="AN4" s="46"/>
      <c r="AO4" s="16"/>
      <c r="AP4" s="53"/>
      <c r="AQ4" s="52"/>
      <c r="AR4" s="52"/>
    </row>
    <row r="5" s="1" customFormat="1" ht="12" spans="1:42">
      <c r="A5" s="17">
        <v>201624450110</v>
      </c>
      <c r="B5" s="18" t="s">
        <v>39</v>
      </c>
      <c r="C5" s="19">
        <v>55.4</v>
      </c>
      <c r="D5" s="20" t="s">
        <v>40</v>
      </c>
      <c r="E5" s="20" t="s">
        <v>40</v>
      </c>
      <c r="F5" s="21">
        <v>8</v>
      </c>
      <c r="G5" s="22">
        <v>8.09090909090909</v>
      </c>
      <c r="H5" s="23"/>
      <c r="I5" s="22">
        <v>8.09090909090909</v>
      </c>
      <c r="J5" s="23"/>
      <c r="K5" s="22"/>
      <c r="L5" s="33"/>
      <c r="M5" s="33"/>
      <c r="N5" s="22">
        <f t="shared" ref="N5:N36" si="0">F5+I5+K5+M5</f>
        <v>16.0909090909091</v>
      </c>
      <c r="O5" s="22">
        <f t="shared" ref="O5:O36" si="1">C5+N5</f>
        <v>71.4909090909091</v>
      </c>
      <c r="P5" s="23">
        <v>2.392</v>
      </c>
      <c r="Q5" s="22">
        <f t="shared" ref="Q5:Q36" si="2">P5*10+50</f>
        <v>73.92</v>
      </c>
      <c r="R5" s="23">
        <v>78</v>
      </c>
      <c r="S5" s="23">
        <v>66</v>
      </c>
      <c r="T5" s="22">
        <f t="shared" ref="T5:T36" si="3">(R5+S5)/2</f>
        <v>72</v>
      </c>
      <c r="U5" s="22">
        <f t="shared" ref="U5:U36" si="4">O5*0.3+Q5*0.6+T5*0.1</f>
        <v>72.9992727272727</v>
      </c>
      <c r="V5" s="23"/>
      <c r="W5" s="22"/>
      <c r="X5" s="33" t="s">
        <v>41</v>
      </c>
      <c r="Y5" s="33">
        <v>0.5</v>
      </c>
      <c r="Z5" s="33"/>
      <c r="AA5" s="33"/>
      <c r="AB5" s="23">
        <v>39</v>
      </c>
      <c r="AC5" s="23">
        <v>0</v>
      </c>
      <c r="AD5" s="23">
        <v>20</v>
      </c>
      <c r="AE5" s="23">
        <v>2</v>
      </c>
      <c r="AF5" s="23">
        <v>0.5</v>
      </c>
      <c r="AG5" s="22">
        <f>AC5+AF5</f>
        <v>0.5</v>
      </c>
      <c r="AH5" s="33"/>
      <c r="AI5" s="33"/>
      <c r="AJ5" s="22">
        <f t="shared" ref="AJ5:AJ36" si="5">AG5+AI5</f>
        <v>0.5</v>
      </c>
      <c r="AK5" s="23"/>
      <c r="AL5" s="23"/>
      <c r="AM5" s="23"/>
      <c r="AN5" s="23"/>
      <c r="AO5" s="22">
        <f t="shared" ref="AO5:AO11" si="6">AL5+AN5</f>
        <v>0</v>
      </c>
      <c r="AP5" s="22">
        <f t="shared" ref="AP5:AP36" si="7">U5+W5+Y5+AA5+AJ5+AO5</f>
        <v>73.9992727272727</v>
      </c>
    </row>
    <row r="6" s="1" customFormat="1" ht="12" spans="1:42">
      <c r="A6" s="17">
        <v>201624450301</v>
      </c>
      <c r="B6" s="18" t="s">
        <v>42</v>
      </c>
      <c r="C6" s="19">
        <v>56.64</v>
      </c>
      <c r="D6" s="20" t="s">
        <v>40</v>
      </c>
      <c r="E6" s="20" t="s">
        <v>40</v>
      </c>
      <c r="F6" s="21">
        <v>8</v>
      </c>
      <c r="G6" s="22">
        <v>7.85714285714286</v>
      </c>
      <c r="H6" s="23"/>
      <c r="I6" s="22">
        <v>7.85714285714286</v>
      </c>
      <c r="J6" s="23"/>
      <c r="K6" s="22"/>
      <c r="L6" s="33"/>
      <c r="M6" s="33"/>
      <c r="N6" s="22">
        <f t="shared" si="0"/>
        <v>15.8571428571429</v>
      </c>
      <c r="O6" s="22">
        <f t="shared" si="1"/>
        <v>72.4971428571429</v>
      </c>
      <c r="P6" s="23">
        <v>2.324</v>
      </c>
      <c r="Q6" s="22">
        <f t="shared" si="2"/>
        <v>73.24</v>
      </c>
      <c r="R6" s="23">
        <v>65</v>
      </c>
      <c r="S6" s="23">
        <v>73</v>
      </c>
      <c r="T6" s="22">
        <f t="shared" si="3"/>
        <v>69</v>
      </c>
      <c r="U6" s="22">
        <f t="shared" si="4"/>
        <v>72.5931428571429</v>
      </c>
      <c r="V6" s="23"/>
      <c r="W6" s="22"/>
      <c r="X6" s="33"/>
      <c r="Y6" s="33"/>
      <c r="Z6" s="33"/>
      <c r="AA6" s="33"/>
      <c r="AB6" s="23">
        <v>0</v>
      </c>
      <c r="AC6" s="23">
        <v>0</v>
      </c>
      <c r="AD6" s="23">
        <v>0</v>
      </c>
      <c r="AE6" s="23">
        <v>0</v>
      </c>
      <c r="AF6" s="23">
        <v>0</v>
      </c>
      <c r="AG6" s="22">
        <f t="shared" ref="AG6:AG36" si="8">AC6+AF6</f>
        <v>0</v>
      </c>
      <c r="AH6" s="33"/>
      <c r="AI6" s="33"/>
      <c r="AJ6" s="22">
        <f t="shared" si="5"/>
        <v>0</v>
      </c>
      <c r="AK6" s="23"/>
      <c r="AL6" s="23"/>
      <c r="AM6" s="23"/>
      <c r="AN6" s="23"/>
      <c r="AO6" s="22">
        <f t="shared" si="6"/>
        <v>0</v>
      </c>
      <c r="AP6" s="22">
        <f t="shared" si="7"/>
        <v>72.5931428571429</v>
      </c>
    </row>
    <row r="7" s="1" customFormat="1" ht="12" spans="1:42">
      <c r="A7" s="24">
        <v>201624450318</v>
      </c>
      <c r="B7" s="25" t="s">
        <v>43</v>
      </c>
      <c r="C7" s="19">
        <v>54.55</v>
      </c>
      <c r="D7" s="20" t="s">
        <v>40</v>
      </c>
      <c r="E7" s="20" t="s">
        <v>40</v>
      </c>
      <c r="F7" s="21">
        <v>8</v>
      </c>
      <c r="G7" s="22">
        <v>8.05454545454545</v>
      </c>
      <c r="H7" s="23"/>
      <c r="I7" s="22">
        <v>8.05454545454545</v>
      </c>
      <c r="J7" s="23"/>
      <c r="K7" s="22"/>
      <c r="L7" s="33" t="s">
        <v>44</v>
      </c>
      <c r="M7" s="33">
        <v>-0.4</v>
      </c>
      <c r="N7" s="22">
        <f t="shared" si="0"/>
        <v>15.6545454545454</v>
      </c>
      <c r="O7" s="22">
        <f t="shared" si="1"/>
        <v>70.2045454545454</v>
      </c>
      <c r="P7" s="23">
        <v>1.729</v>
      </c>
      <c r="Q7" s="22">
        <f t="shared" si="2"/>
        <v>67.29</v>
      </c>
      <c r="R7" s="23">
        <v>62</v>
      </c>
      <c r="S7" s="36"/>
      <c r="T7" s="22">
        <f t="shared" si="3"/>
        <v>31</v>
      </c>
      <c r="U7" s="22">
        <f t="shared" si="4"/>
        <v>64.5353636363636</v>
      </c>
      <c r="V7" s="23"/>
      <c r="W7" s="22"/>
      <c r="X7" s="33"/>
      <c r="Y7" s="33"/>
      <c r="Z7" s="33"/>
      <c r="AA7" s="33"/>
      <c r="AB7" s="23">
        <v>0</v>
      </c>
      <c r="AC7" s="23">
        <v>0</v>
      </c>
      <c r="AD7" s="23">
        <v>1</v>
      </c>
      <c r="AE7" s="23">
        <v>0</v>
      </c>
      <c r="AF7" s="23">
        <v>0</v>
      </c>
      <c r="AG7" s="22">
        <f t="shared" si="8"/>
        <v>0</v>
      </c>
      <c r="AH7" s="33"/>
      <c r="AI7" s="33"/>
      <c r="AJ7" s="22">
        <f t="shared" si="5"/>
        <v>0</v>
      </c>
      <c r="AK7" s="23"/>
      <c r="AL7" s="23"/>
      <c r="AM7" s="23"/>
      <c r="AN7" s="23"/>
      <c r="AO7" s="22">
        <f t="shared" si="6"/>
        <v>0</v>
      </c>
      <c r="AP7" s="22">
        <f t="shared" si="7"/>
        <v>64.5353636363636</v>
      </c>
    </row>
    <row r="8" s="1" customFormat="1" ht="12" spans="1:42">
      <c r="A8" s="24">
        <v>201626810213</v>
      </c>
      <c r="B8" s="25" t="s">
        <v>45</v>
      </c>
      <c r="C8" s="19">
        <v>54.63</v>
      </c>
      <c r="D8" s="20" t="s">
        <v>40</v>
      </c>
      <c r="E8" s="20" t="s">
        <v>40</v>
      </c>
      <c r="F8" s="21">
        <v>8</v>
      </c>
      <c r="G8" s="22">
        <v>7.98181818181818</v>
      </c>
      <c r="H8" s="23"/>
      <c r="I8" s="22">
        <v>7.98181818181818</v>
      </c>
      <c r="J8" s="23"/>
      <c r="K8" s="22"/>
      <c r="L8" s="33"/>
      <c r="M8" s="33"/>
      <c r="N8" s="22">
        <f t="shared" si="0"/>
        <v>15.9818181818182</v>
      </c>
      <c r="O8" s="22">
        <f t="shared" si="1"/>
        <v>70.6118181818182</v>
      </c>
      <c r="P8" s="23">
        <v>2.771</v>
      </c>
      <c r="Q8" s="22">
        <f t="shared" si="2"/>
        <v>77.71</v>
      </c>
      <c r="R8" s="23">
        <v>65</v>
      </c>
      <c r="S8" s="23">
        <v>63</v>
      </c>
      <c r="T8" s="22">
        <f t="shared" si="3"/>
        <v>64</v>
      </c>
      <c r="U8" s="22">
        <f t="shared" si="4"/>
        <v>74.2095454545455</v>
      </c>
      <c r="V8" s="23"/>
      <c r="W8" s="22"/>
      <c r="X8" s="33"/>
      <c r="Y8" s="33"/>
      <c r="Z8" s="33"/>
      <c r="AA8" s="33"/>
      <c r="AB8" s="23">
        <v>64</v>
      </c>
      <c r="AC8" s="23">
        <v>1</v>
      </c>
      <c r="AD8" s="23">
        <v>20</v>
      </c>
      <c r="AE8" s="23">
        <v>22</v>
      </c>
      <c r="AF8" s="23">
        <v>1.1</v>
      </c>
      <c r="AG8" s="22">
        <f t="shared" si="8"/>
        <v>2.1</v>
      </c>
      <c r="AH8" s="33"/>
      <c r="AI8" s="33"/>
      <c r="AJ8" s="22">
        <f t="shared" si="5"/>
        <v>2.1</v>
      </c>
      <c r="AK8" s="23"/>
      <c r="AL8" s="23"/>
      <c r="AM8" s="23"/>
      <c r="AN8" s="23"/>
      <c r="AO8" s="22">
        <f t="shared" si="6"/>
        <v>0</v>
      </c>
      <c r="AP8" s="22">
        <f t="shared" si="7"/>
        <v>76.3095454545455</v>
      </c>
    </row>
    <row r="9" s="1" customFormat="1" ht="12" spans="1:42">
      <c r="A9" s="24">
        <v>201626810221</v>
      </c>
      <c r="B9" s="25" t="s">
        <v>46</v>
      </c>
      <c r="C9" s="19">
        <v>55.31</v>
      </c>
      <c r="D9" s="20" t="s">
        <v>40</v>
      </c>
      <c r="E9" s="20" t="s">
        <v>40</v>
      </c>
      <c r="F9" s="21">
        <v>8</v>
      </c>
      <c r="G9" s="22">
        <v>7.98181818181818</v>
      </c>
      <c r="H9" s="23"/>
      <c r="I9" s="22">
        <v>7.98181818181818</v>
      </c>
      <c r="J9" s="23"/>
      <c r="K9" s="22"/>
      <c r="L9" s="33"/>
      <c r="M9" s="33"/>
      <c r="N9" s="22">
        <f t="shared" si="0"/>
        <v>15.9818181818182</v>
      </c>
      <c r="O9" s="22">
        <f t="shared" si="1"/>
        <v>71.2918181818182</v>
      </c>
      <c r="P9" s="23">
        <v>3.217</v>
      </c>
      <c r="Q9" s="22">
        <f t="shared" si="2"/>
        <v>82.17</v>
      </c>
      <c r="R9" s="23">
        <v>82</v>
      </c>
      <c r="S9" s="23">
        <v>79</v>
      </c>
      <c r="T9" s="22">
        <f t="shared" si="3"/>
        <v>80.5</v>
      </c>
      <c r="U9" s="22">
        <f t="shared" si="4"/>
        <v>78.7395454545454</v>
      </c>
      <c r="V9" s="23"/>
      <c r="W9" s="22"/>
      <c r="X9" s="33"/>
      <c r="Y9" s="33"/>
      <c r="Z9" s="33"/>
      <c r="AA9" s="33"/>
      <c r="AB9" s="23">
        <v>80.5</v>
      </c>
      <c r="AC9" s="23">
        <v>2</v>
      </c>
      <c r="AD9" s="23">
        <v>23</v>
      </c>
      <c r="AE9" s="23">
        <v>28</v>
      </c>
      <c r="AF9" s="23">
        <v>1.55</v>
      </c>
      <c r="AG9" s="22">
        <f t="shared" si="8"/>
        <v>3.55</v>
      </c>
      <c r="AH9" s="33"/>
      <c r="AI9" s="33"/>
      <c r="AJ9" s="22">
        <f t="shared" si="5"/>
        <v>3.55</v>
      </c>
      <c r="AK9" s="23"/>
      <c r="AL9" s="23"/>
      <c r="AM9" s="23"/>
      <c r="AN9" s="23"/>
      <c r="AO9" s="22">
        <f t="shared" si="6"/>
        <v>0</v>
      </c>
      <c r="AP9" s="22">
        <f t="shared" si="7"/>
        <v>82.2895454545454</v>
      </c>
    </row>
    <row r="10" s="1" customFormat="1" ht="12" spans="1:42">
      <c r="A10" s="24">
        <v>201626810304</v>
      </c>
      <c r="B10" s="25" t="s">
        <v>47</v>
      </c>
      <c r="C10" s="19">
        <v>56.92</v>
      </c>
      <c r="D10" s="20" t="s">
        <v>40</v>
      </c>
      <c r="E10" s="20" t="s">
        <v>40</v>
      </c>
      <c r="F10" s="21">
        <v>8</v>
      </c>
      <c r="G10" s="22">
        <v>7.85714285714286</v>
      </c>
      <c r="H10" s="23"/>
      <c r="I10" s="22">
        <v>7.85714285714286</v>
      </c>
      <c r="J10" s="23"/>
      <c r="K10" s="22"/>
      <c r="L10" s="33"/>
      <c r="M10" s="33"/>
      <c r="N10" s="22">
        <f t="shared" si="0"/>
        <v>15.8571428571429</v>
      </c>
      <c r="O10" s="22">
        <f t="shared" si="1"/>
        <v>72.7771428571429</v>
      </c>
      <c r="P10" s="23">
        <v>3.02</v>
      </c>
      <c r="Q10" s="22">
        <f t="shared" si="2"/>
        <v>80.2</v>
      </c>
      <c r="R10" s="23">
        <v>90</v>
      </c>
      <c r="S10" s="23">
        <v>82</v>
      </c>
      <c r="T10" s="22">
        <f t="shared" si="3"/>
        <v>86</v>
      </c>
      <c r="U10" s="22">
        <f t="shared" si="4"/>
        <v>78.5531428571428</v>
      </c>
      <c r="V10" s="23"/>
      <c r="W10" s="22"/>
      <c r="X10" s="33"/>
      <c r="Y10" s="33"/>
      <c r="Z10" s="33"/>
      <c r="AA10" s="33"/>
      <c r="AB10" s="23">
        <v>86</v>
      </c>
      <c r="AC10" s="23">
        <v>2</v>
      </c>
      <c r="AD10" s="23">
        <v>40</v>
      </c>
      <c r="AE10" s="23">
        <v>40</v>
      </c>
      <c r="AF10" s="23">
        <v>4</v>
      </c>
      <c r="AG10" s="22">
        <f t="shared" si="8"/>
        <v>6</v>
      </c>
      <c r="AH10" s="33"/>
      <c r="AI10" s="33"/>
      <c r="AJ10" s="22">
        <f t="shared" si="5"/>
        <v>6</v>
      </c>
      <c r="AK10" s="23"/>
      <c r="AL10" s="23"/>
      <c r="AM10" s="23"/>
      <c r="AN10" s="23"/>
      <c r="AO10" s="22">
        <f t="shared" si="6"/>
        <v>0</v>
      </c>
      <c r="AP10" s="22">
        <f t="shared" si="7"/>
        <v>84.5531428571428</v>
      </c>
    </row>
    <row r="11" s="1" customFormat="1" ht="28.8" spans="1:42">
      <c r="A11" s="24">
        <v>201626810402</v>
      </c>
      <c r="B11" s="26" t="s">
        <v>48</v>
      </c>
      <c r="C11" s="19">
        <v>57.65</v>
      </c>
      <c r="D11" s="20" t="s">
        <v>40</v>
      </c>
      <c r="E11" s="20" t="s">
        <v>40</v>
      </c>
      <c r="F11" s="21">
        <v>8</v>
      </c>
      <c r="G11" s="22">
        <v>8.05454545454545</v>
      </c>
      <c r="H11" s="23"/>
      <c r="I11" s="22">
        <v>8.05454545454545</v>
      </c>
      <c r="J11" s="23"/>
      <c r="K11" s="22"/>
      <c r="L11" s="33" t="s">
        <v>49</v>
      </c>
      <c r="M11" s="33">
        <v>0.3</v>
      </c>
      <c r="N11" s="22">
        <f t="shared" si="0"/>
        <v>16.3545454545454</v>
      </c>
      <c r="O11" s="22">
        <f t="shared" si="1"/>
        <v>74.0045454545455</v>
      </c>
      <c r="P11" s="23">
        <v>3.238</v>
      </c>
      <c r="Q11" s="22">
        <f t="shared" si="2"/>
        <v>82.38</v>
      </c>
      <c r="R11" s="23">
        <v>75</v>
      </c>
      <c r="S11" s="23">
        <v>78</v>
      </c>
      <c r="T11" s="22">
        <f t="shared" si="3"/>
        <v>76.5</v>
      </c>
      <c r="U11" s="22">
        <f t="shared" si="4"/>
        <v>79.2793636363636</v>
      </c>
      <c r="V11" s="23"/>
      <c r="W11" s="22"/>
      <c r="X11" s="33" t="s">
        <v>50</v>
      </c>
      <c r="Y11" s="33">
        <v>4</v>
      </c>
      <c r="Z11" s="33"/>
      <c r="AA11" s="33"/>
      <c r="AB11" s="23">
        <v>76.5</v>
      </c>
      <c r="AC11" s="23">
        <v>1.5</v>
      </c>
      <c r="AD11" s="23">
        <v>25</v>
      </c>
      <c r="AE11" s="23">
        <v>25</v>
      </c>
      <c r="AF11" s="23">
        <v>1.5</v>
      </c>
      <c r="AG11" s="22">
        <f t="shared" si="8"/>
        <v>3</v>
      </c>
      <c r="AH11" s="33"/>
      <c r="AI11" s="33"/>
      <c r="AJ11" s="22">
        <f t="shared" si="5"/>
        <v>3</v>
      </c>
      <c r="AK11" s="47" t="s">
        <v>51</v>
      </c>
      <c r="AL11" s="47">
        <v>1.5</v>
      </c>
      <c r="AM11" s="47" t="s">
        <v>51</v>
      </c>
      <c r="AN11" s="47">
        <v>1.5</v>
      </c>
      <c r="AO11" s="22">
        <f t="shared" si="6"/>
        <v>3</v>
      </c>
      <c r="AP11" s="22">
        <f t="shared" si="7"/>
        <v>89.2793636363636</v>
      </c>
    </row>
    <row r="12" s="1" customFormat="1" ht="96" spans="1:42">
      <c r="A12" s="24">
        <v>201626810426</v>
      </c>
      <c r="B12" s="25" t="s">
        <v>52</v>
      </c>
      <c r="C12" s="19">
        <v>56.76</v>
      </c>
      <c r="D12" s="20" t="s">
        <v>40</v>
      </c>
      <c r="E12" s="20" t="s">
        <v>40</v>
      </c>
      <c r="F12" s="21">
        <v>8</v>
      </c>
      <c r="G12" s="22">
        <v>8.49090909090909</v>
      </c>
      <c r="H12" s="23"/>
      <c r="I12" s="22">
        <v>8.49090909090909</v>
      </c>
      <c r="J12" s="23"/>
      <c r="K12" s="22"/>
      <c r="L12" s="33"/>
      <c r="M12" s="33"/>
      <c r="N12" s="22">
        <f t="shared" si="0"/>
        <v>16.4909090909091</v>
      </c>
      <c r="O12" s="22">
        <f t="shared" si="1"/>
        <v>73.2509090909091</v>
      </c>
      <c r="P12" s="23">
        <v>4.162</v>
      </c>
      <c r="Q12" s="22">
        <f t="shared" si="2"/>
        <v>91.62</v>
      </c>
      <c r="R12" s="23">
        <v>89</v>
      </c>
      <c r="S12" s="23">
        <v>95</v>
      </c>
      <c r="T12" s="22">
        <f t="shared" si="3"/>
        <v>92</v>
      </c>
      <c r="U12" s="22">
        <f t="shared" si="4"/>
        <v>86.1472727272727</v>
      </c>
      <c r="V12" s="23"/>
      <c r="W12" s="22"/>
      <c r="X12" s="33" t="s">
        <v>53</v>
      </c>
      <c r="Y12" s="33">
        <v>30.6</v>
      </c>
      <c r="Z12" s="33" t="s">
        <v>54</v>
      </c>
      <c r="AA12" s="33">
        <v>5.77</v>
      </c>
      <c r="AB12" s="23">
        <v>0</v>
      </c>
      <c r="AC12" s="23">
        <v>0</v>
      </c>
      <c r="AD12" s="23">
        <v>15</v>
      </c>
      <c r="AE12" s="23">
        <v>19</v>
      </c>
      <c r="AF12" s="23">
        <v>0</v>
      </c>
      <c r="AG12" s="22">
        <f t="shared" si="8"/>
        <v>0</v>
      </c>
      <c r="AH12" s="23"/>
      <c r="AI12" s="23"/>
      <c r="AJ12" s="22">
        <f t="shared" si="5"/>
        <v>0</v>
      </c>
      <c r="AK12" s="23" t="s">
        <v>55</v>
      </c>
      <c r="AL12" s="23">
        <v>1</v>
      </c>
      <c r="AM12" s="23" t="s">
        <v>55</v>
      </c>
      <c r="AN12" s="23">
        <v>1</v>
      </c>
      <c r="AO12" s="22">
        <f t="shared" ref="AO12:AO36" si="9">AL12+AN12</f>
        <v>2</v>
      </c>
      <c r="AP12" s="22">
        <f t="shared" si="7"/>
        <v>124.517272727273</v>
      </c>
    </row>
    <row r="13" s="1" customFormat="1" ht="24" spans="1:48">
      <c r="A13" s="17">
        <v>201626810430</v>
      </c>
      <c r="B13" s="18" t="s">
        <v>56</v>
      </c>
      <c r="C13" s="19">
        <v>54.45</v>
      </c>
      <c r="D13" s="20" t="s">
        <v>40</v>
      </c>
      <c r="E13" s="20" t="s">
        <v>40</v>
      </c>
      <c r="F13" s="21">
        <v>8</v>
      </c>
      <c r="G13" s="22">
        <v>8.05454545454545</v>
      </c>
      <c r="H13" s="23"/>
      <c r="I13" s="22">
        <v>8.05454545454545</v>
      </c>
      <c r="J13" s="23"/>
      <c r="K13" s="22"/>
      <c r="L13" s="33"/>
      <c r="M13" s="33"/>
      <c r="N13" s="22">
        <f t="shared" si="0"/>
        <v>16.0545454545454</v>
      </c>
      <c r="O13" s="22">
        <f t="shared" si="1"/>
        <v>70.5045454545455</v>
      </c>
      <c r="P13" s="23">
        <v>3.145</v>
      </c>
      <c r="Q13" s="22">
        <f t="shared" si="2"/>
        <v>81.45</v>
      </c>
      <c r="R13" s="23">
        <v>64</v>
      </c>
      <c r="S13" s="23">
        <v>78</v>
      </c>
      <c r="T13" s="22">
        <f t="shared" si="3"/>
        <v>71</v>
      </c>
      <c r="U13" s="22">
        <f t="shared" si="4"/>
        <v>77.1213636363636</v>
      </c>
      <c r="V13" s="37"/>
      <c r="W13" s="33"/>
      <c r="X13" s="33" t="s">
        <v>57</v>
      </c>
      <c r="Y13" s="33">
        <v>2</v>
      </c>
      <c r="Z13" s="33" t="s">
        <v>58</v>
      </c>
      <c r="AA13" s="33">
        <f>494/150</f>
        <v>3.29333333333333</v>
      </c>
      <c r="AB13" s="37">
        <v>71</v>
      </c>
      <c r="AC13" s="37">
        <v>1.5</v>
      </c>
      <c r="AD13" s="37">
        <v>20</v>
      </c>
      <c r="AE13" s="37">
        <v>40</v>
      </c>
      <c r="AF13" s="37">
        <v>2.5</v>
      </c>
      <c r="AG13" s="33">
        <f t="shared" si="8"/>
        <v>4</v>
      </c>
      <c r="AH13" s="37"/>
      <c r="AI13" s="37"/>
      <c r="AJ13" s="33">
        <f t="shared" si="5"/>
        <v>4</v>
      </c>
      <c r="AK13" s="23"/>
      <c r="AL13" s="23"/>
      <c r="AM13" s="23"/>
      <c r="AN13" s="23"/>
      <c r="AO13" s="22">
        <f t="shared" si="9"/>
        <v>0</v>
      </c>
      <c r="AP13" s="33">
        <f t="shared" si="7"/>
        <v>86.4146969696969</v>
      </c>
      <c r="AQ13" s="38"/>
      <c r="AR13" s="38"/>
      <c r="AS13" s="38"/>
      <c r="AT13" s="38"/>
      <c r="AU13" s="38"/>
      <c r="AV13" s="38"/>
    </row>
    <row r="14" s="1" customFormat="1" ht="36" spans="1:48">
      <c r="A14" s="24">
        <v>201626810505</v>
      </c>
      <c r="B14" s="25" t="s">
        <v>59</v>
      </c>
      <c r="C14" s="19">
        <v>59</v>
      </c>
      <c r="D14" s="20" t="s">
        <v>40</v>
      </c>
      <c r="E14" s="20" t="s">
        <v>40</v>
      </c>
      <c r="F14" s="21">
        <v>8</v>
      </c>
      <c r="G14" s="22">
        <v>7.85714285714286</v>
      </c>
      <c r="H14" s="23"/>
      <c r="I14" s="22">
        <v>7.85714285714286</v>
      </c>
      <c r="J14" s="23"/>
      <c r="K14" s="22"/>
      <c r="L14" s="33"/>
      <c r="M14" s="33"/>
      <c r="N14" s="22">
        <f t="shared" si="0"/>
        <v>15.8571428571429</v>
      </c>
      <c r="O14" s="22">
        <f t="shared" si="1"/>
        <v>74.8571428571429</v>
      </c>
      <c r="P14" s="23">
        <v>3.563</v>
      </c>
      <c r="Q14" s="22">
        <f t="shared" si="2"/>
        <v>85.63</v>
      </c>
      <c r="R14" s="23">
        <v>86</v>
      </c>
      <c r="S14" s="23">
        <v>73</v>
      </c>
      <c r="T14" s="22">
        <f t="shared" si="3"/>
        <v>79.5</v>
      </c>
      <c r="U14" s="22">
        <f t="shared" si="4"/>
        <v>81.7851428571429</v>
      </c>
      <c r="V14" s="37" t="s">
        <v>60</v>
      </c>
      <c r="W14" s="33">
        <v>0.6</v>
      </c>
      <c r="X14" s="38" t="s">
        <v>57</v>
      </c>
      <c r="Y14" s="33">
        <v>2</v>
      </c>
      <c r="Z14" s="33" t="s">
        <v>61</v>
      </c>
      <c r="AA14" s="33">
        <v>3.25</v>
      </c>
      <c r="AB14" s="37">
        <v>79.5</v>
      </c>
      <c r="AC14" s="37">
        <v>1.5</v>
      </c>
      <c r="AD14" s="37">
        <v>40</v>
      </c>
      <c r="AE14" s="37">
        <v>40</v>
      </c>
      <c r="AF14" s="37">
        <v>4</v>
      </c>
      <c r="AG14" s="33">
        <f t="shared" si="8"/>
        <v>5.5</v>
      </c>
      <c r="AH14" s="33"/>
      <c r="AI14" s="33"/>
      <c r="AJ14" s="33">
        <f t="shared" si="5"/>
        <v>5.5</v>
      </c>
      <c r="AK14" s="23" t="s">
        <v>62</v>
      </c>
      <c r="AL14" s="23">
        <v>1.5</v>
      </c>
      <c r="AM14" s="23" t="s">
        <v>62</v>
      </c>
      <c r="AN14" s="23">
        <v>1.5</v>
      </c>
      <c r="AO14" s="22">
        <f t="shared" si="9"/>
        <v>3</v>
      </c>
      <c r="AP14" s="33">
        <f t="shared" si="7"/>
        <v>96.1351428571429</v>
      </c>
      <c r="AQ14" s="38"/>
      <c r="AR14" s="38"/>
      <c r="AS14" s="38"/>
      <c r="AT14" s="38"/>
      <c r="AU14" s="38"/>
      <c r="AV14" s="38"/>
    </row>
    <row r="15" s="1" customFormat="1" ht="12" spans="1:48">
      <c r="A15" s="24">
        <v>201626810513</v>
      </c>
      <c r="B15" s="25" t="s">
        <v>63</v>
      </c>
      <c r="C15" s="19">
        <v>54.85</v>
      </c>
      <c r="D15" s="20" t="s">
        <v>40</v>
      </c>
      <c r="E15" s="20" t="s">
        <v>40</v>
      </c>
      <c r="F15" s="21">
        <v>8</v>
      </c>
      <c r="G15" s="22">
        <v>7.60909090909091</v>
      </c>
      <c r="H15" s="23"/>
      <c r="I15" s="22">
        <v>7.60909090909091</v>
      </c>
      <c r="J15" s="23"/>
      <c r="K15" s="22"/>
      <c r="L15" s="33"/>
      <c r="M15" s="33"/>
      <c r="N15" s="22">
        <f t="shared" si="0"/>
        <v>15.6090909090909</v>
      </c>
      <c r="O15" s="22">
        <f t="shared" si="1"/>
        <v>70.4590909090909</v>
      </c>
      <c r="P15" s="23">
        <v>2.61</v>
      </c>
      <c r="Q15" s="22">
        <f t="shared" si="2"/>
        <v>76.1</v>
      </c>
      <c r="R15" s="23">
        <v>73</v>
      </c>
      <c r="S15" s="23">
        <v>60</v>
      </c>
      <c r="T15" s="22">
        <f t="shared" si="3"/>
        <v>66.5</v>
      </c>
      <c r="U15" s="22">
        <f t="shared" si="4"/>
        <v>73.4477272727273</v>
      </c>
      <c r="V15" s="37"/>
      <c r="W15" s="33"/>
      <c r="X15" s="33"/>
      <c r="Y15" s="33"/>
      <c r="Z15" s="33"/>
      <c r="AA15" s="33"/>
      <c r="AB15" s="37">
        <v>0</v>
      </c>
      <c r="AC15" s="37">
        <v>0</v>
      </c>
      <c r="AD15" s="37">
        <v>7</v>
      </c>
      <c r="AE15" s="37">
        <v>1</v>
      </c>
      <c r="AF15" s="37">
        <v>0</v>
      </c>
      <c r="AG15" s="33">
        <f t="shared" si="8"/>
        <v>0</v>
      </c>
      <c r="AH15" s="33"/>
      <c r="AI15" s="33"/>
      <c r="AJ15" s="33">
        <f t="shared" si="5"/>
        <v>0</v>
      </c>
      <c r="AK15" s="23"/>
      <c r="AL15" s="23"/>
      <c r="AM15" s="23"/>
      <c r="AN15" s="23"/>
      <c r="AO15" s="22">
        <f t="shared" si="9"/>
        <v>0</v>
      </c>
      <c r="AP15" s="33">
        <f t="shared" si="7"/>
        <v>73.4477272727273</v>
      </c>
      <c r="AQ15" s="38"/>
      <c r="AR15" s="38"/>
      <c r="AS15" s="38"/>
      <c r="AT15" s="38"/>
      <c r="AU15" s="38"/>
      <c r="AV15" s="38"/>
    </row>
    <row r="16" s="1" customFormat="1" ht="36" spans="1:48">
      <c r="A16" s="17">
        <v>201626810517</v>
      </c>
      <c r="B16" s="18" t="s">
        <v>64</v>
      </c>
      <c r="C16" s="19">
        <v>55.78</v>
      </c>
      <c r="D16" s="20" t="s">
        <v>40</v>
      </c>
      <c r="E16" s="20" t="s">
        <v>40</v>
      </c>
      <c r="F16" s="21">
        <v>8</v>
      </c>
      <c r="G16" s="22">
        <v>7.98181818181818</v>
      </c>
      <c r="H16" s="23"/>
      <c r="I16" s="22">
        <v>7.98181818181818</v>
      </c>
      <c r="J16" s="23"/>
      <c r="K16" s="22"/>
      <c r="L16" s="33" t="s">
        <v>65</v>
      </c>
      <c r="M16" s="33">
        <v>0.1</v>
      </c>
      <c r="N16" s="22">
        <f t="shared" si="0"/>
        <v>16.0818181818182</v>
      </c>
      <c r="O16" s="22">
        <f t="shared" si="1"/>
        <v>71.8618181818182</v>
      </c>
      <c r="P16" s="23">
        <v>3.054</v>
      </c>
      <c r="Q16" s="22">
        <f t="shared" si="2"/>
        <v>80.54</v>
      </c>
      <c r="R16" s="23">
        <v>87</v>
      </c>
      <c r="S16" s="23">
        <v>76</v>
      </c>
      <c r="T16" s="22">
        <f t="shared" si="3"/>
        <v>81.5</v>
      </c>
      <c r="U16" s="22">
        <f t="shared" si="4"/>
        <v>78.0325454545455</v>
      </c>
      <c r="V16" s="37" t="s">
        <v>66</v>
      </c>
      <c r="W16" s="33">
        <v>2</v>
      </c>
      <c r="X16" s="33"/>
      <c r="Y16" s="33"/>
      <c r="Z16" s="33"/>
      <c r="AA16" s="33"/>
      <c r="AB16" s="37">
        <v>43.5</v>
      </c>
      <c r="AC16" s="37">
        <v>0</v>
      </c>
      <c r="AD16" s="37">
        <v>20</v>
      </c>
      <c r="AE16" s="37">
        <v>9</v>
      </c>
      <c r="AF16" s="37">
        <v>0.5</v>
      </c>
      <c r="AG16" s="33">
        <f t="shared" si="8"/>
        <v>0.5</v>
      </c>
      <c r="AH16" s="33"/>
      <c r="AI16" s="33"/>
      <c r="AJ16" s="33">
        <f t="shared" si="5"/>
        <v>0.5</v>
      </c>
      <c r="AK16" s="23" t="s">
        <v>67</v>
      </c>
      <c r="AL16" s="23">
        <v>1</v>
      </c>
      <c r="AM16" s="23" t="s">
        <v>68</v>
      </c>
      <c r="AN16" s="23">
        <v>1</v>
      </c>
      <c r="AO16" s="22">
        <f t="shared" si="9"/>
        <v>2</v>
      </c>
      <c r="AP16" s="33">
        <f t="shared" si="7"/>
        <v>82.5325454545455</v>
      </c>
      <c r="AQ16" s="38"/>
      <c r="AR16" s="38"/>
      <c r="AS16" s="38"/>
      <c r="AT16" s="38"/>
      <c r="AU16" s="38"/>
      <c r="AV16" s="38"/>
    </row>
    <row r="17" s="1" customFormat="1" ht="12" spans="1:48">
      <c r="A17" s="17">
        <v>201626810605</v>
      </c>
      <c r="B17" s="18" t="s">
        <v>69</v>
      </c>
      <c r="C17" s="19">
        <v>54.45</v>
      </c>
      <c r="D17" s="20" t="s">
        <v>40</v>
      </c>
      <c r="E17" s="20" t="s">
        <v>40</v>
      </c>
      <c r="F17" s="21">
        <v>8</v>
      </c>
      <c r="G17" s="22">
        <v>8.09090909090909</v>
      </c>
      <c r="H17" s="23"/>
      <c r="I17" s="22">
        <v>8.09090909090909</v>
      </c>
      <c r="J17" s="23"/>
      <c r="K17" s="22"/>
      <c r="L17" s="33"/>
      <c r="M17" s="33"/>
      <c r="N17" s="22">
        <f t="shared" si="0"/>
        <v>16.0909090909091</v>
      </c>
      <c r="O17" s="22">
        <f t="shared" si="1"/>
        <v>70.5409090909091</v>
      </c>
      <c r="P17" s="23">
        <v>2.617</v>
      </c>
      <c r="Q17" s="22">
        <f t="shared" si="2"/>
        <v>76.17</v>
      </c>
      <c r="R17" s="23">
        <v>65</v>
      </c>
      <c r="S17" s="23">
        <v>90</v>
      </c>
      <c r="T17" s="22">
        <f t="shared" si="3"/>
        <v>77.5</v>
      </c>
      <c r="U17" s="22">
        <f t="shared" si="4"/>
        <v>74.6142727272727</v>
      </c>
      <c r="V17" s="37"/>
      <c r="W17" s="33"/>
      <c r="X17" s="33"/>
      <c r="Y17" s="33"/>
      <c r="Z17" s="33"/>
      <c r="AA17" s="33"/>
      <c r="AB17" s="37">
        <v>77.5</v>
      </c>
      <c r="AC17" s="37">
        <v>1.5</v>
      </c>
      <c r="AD17" s="37">
        <v>40</v>
      </c>
      <c r="AE17" s="37">
        <v>40</v>
      </c>
      <c r="AF17" s="37">
        <v>4</v>
      </c>
      <c r="AG17" s="33">
        <f t="shared" si="8"/>
        <v>5.5</v>
      </c>
      <c r="AH17" s="33"/>
      <c r="AI17" s="33"/>
      <c r="AJ17" s="33">
        <f t="shared" si="5"/>
        <v>5.5</v>
      </c>
      <c r="AK17" s="23"/>
      <c r="AL17" s="23"/>
      <c r="AM17" s="23"/>
      <c r="AN17" s="23"/>
      <c r="AO17" s="22">
        <f t="shared" si="9"/>
        <v>0</v>
      </c>
      <c r="AP17" s="33">
        <f t="shared" si="7"/>
        <v>80.1142727272727</v>
      </c>
      <c r="AQ17" s="38"/>
      <c r="AR17" s="38"/>
      <c r="AS17" s="38"/>
      <c r="AT17" s="38"/>
      <c r="AU17" s="38"/>
      <c r="AV17" s="38"/>
    </row>
    <row r="18" s="1" customFormat="1" ht="48" spans="1:48">
      <c r="A18" s="24">
        <v>201626810609</v>
      </c>
      <c r="B18" s="25" t="s">
        <v>70</v>
      </c>
      <c r="C18" s="19">
        <v>54.4</v>
      </c>
      <c r="D18" s="20" t="s">
        <v>40</v>
      </c>
      <c r="E18" s="20" t="s">
        <v>40</v>
      </c>
      <c r="F18" s="21">
        <v>8</v>
      </c>
      <c r="G18" s="22">
        <v>7.60909090909091</v>
      </c>
      <c r="H18" s="23"/>
      <c r="I18" s="22">
        <v>7.60909090909091</v>
      </c>
      <c r="J18" s="23" t="s">
        <v>71</v>
      </c>
      <c r="K18" s="22">
        <v>2</v>
      </c>
      <c r="L18" s="33"/>
      <c r="M18" s="33"/>
      <c r="N18" s="22">
        <f t="shared" si="0"/>
        <v>17.6090909090909</v>
      </c>
      <c r="O18" s="22">
        <f t="shared" si="1"/>
        <v>72.0090909090909</v>
      </c>
      <c r="P18" s="23">
        <v>3.6</v>
      </c>
      <c r="Q18" s="22">
        <f t="shared" si="2"/>
        <v>86</v>
      </c>
      <c r="R18" s="23">
        <v>89</v>
      </c>
      <c r="S18" s="23">
        <v>80</v>
      </c>
      <c r="T18" s="22">
        <f t="shared" si="3"/>
        <v>84.5</v>
      </c>
      <c r="U18" s="22">
        <f t="shared" si="4"/>
        <v>81.6527272727273</v>
      </c>
      <c r="V18" s="37"/>
      <c r="W18" s="33"/>
      <c r="X18" s="33" t="s">
        <v>72</v>
      </c>
      <c r="Y18" s="33">
        <v>3</v>
      </c>
      <c r="Z18" s="43"/>
      <c r="AA18" s="33"/>
      <c r="AB18" s="37">
        <v>84.5</v>
      </c>
      <c r="AC18" s="37">
        <v>2</v>
      </c>
      <c r="AD18" s="37">
        <v>40</v>
      </c>
      <c r="AE18" s="37">
        <v>40</v>
      </c>
      <c r="AF18" s="37">
        <v>4</v>
      </c>
      <c r="AG18" s="33">
        <f t="shared" si="8"/>
        <v>6</v>
      </c>
      <c r="AH18" s="33"/>
      <c r="AI18" s="33"/>
      <c r="AJ18" s="33">
        <f t="shared" si="5"/>
        <v>6</v>
      </c>
      <c r="AK18" s="23" t="s">
        <v>73</v>
      </c>
      <c r="AL18" s="23">
        <v>0.4</v>
      </c>
      <c r="AM18" s="23" t="s">
        <v>73</v>
      </c>
      <c r="AN18" s="23">
        <v>0.4</v>
      </c>
      <c r="AO18" s="22">
        <f t="shared" si="9"/>
        <v>0.8</v>
      </c>
      <c r="AP18" s="33">
        <f t="shared" si="7"/>
        <v>91.4527272727273</v>
      </c>
      <c r="AQ18" s="38"/>
      <c r="AR18" s="38"/>
      <c r="AS18" s="38"/>
      <c r="AT18" s="38"/>
      <c r="AU18" s="38"/>
      <c r="AV18" s="38"/>
    </row>
    <row r="19" s="1" customFormat="1" ht="72" spans="1:48">
      <c r="A19" s="24">
        <v>201626810713</v>
      </c>
      <c r="B19" s="25" t="s">
        <v>74</v>
      </c>
      <c r="C19" s="19">
        <v>55.17</v>
      </c>
      <c r="D19" s="20" t="s">
        <v>40</v>
      </c>
      <c r="E19" s="20" t="s">
        <v>40</v>
      </c>
      <c r="F19" s="21">
        <v>8</v>
      </c>
      <c r="G19" s="22">
        <v>8.45454545454546</v>
      </c>
      <c r="H19" s="23"/>
      <c r="I19" s="22">
        <v>8.45454545454546</v>
      </c>
      <c r="J19" s="23" t="s">
        <v>75</v>
      </c>
      <c r="K19" s="22">
        <v>0</v>
      </c>
      <c r="L19" s="33"/>
      <c r="M19" s="33"/>
      <c r="N19" s="22">
        <f t="shared" si="0"/>
        <v>16.4545454545455</v>
      </c>
      <c r="O19" s="22">
        <f t="shared" si="1"/>
        <v>71.6245454545455</v>
      </c>
      <c r="P19" s="23">
        <v>3.051</v>
      </c>
      <c r="Q19" s="22">
        <f t="shared" si="2"/>
        <v>80.51</v>
      </c>
      <c r="R19" s="23">
        <v>90</v>
      </c>
      <c r="S19" s="23">
        <v>80</v>
      </c>
      <c r="T19" s="22">
        <f t="shared" si="3"/>
        <v>85</v>
      </c>
      <c r="U19" s="22">
        <f t="shared" si="4"/>
        <v>78.2933636363636</v>
      </c>
      <c r="V19" s="37"/>
      <c r="W19" s="33"/>
      <c r="X19" s="33"/>
      <c r="Y19" s="33"/>
      <c r="Z19" s="33"/>
      <c r="AA19" s="33"/>
      <c r="AB19" s="37">
        <v>85</v>
      </c>
      <c r="AC19" s="37">
        <v>2</v>
      </c>
      <c r="AD19" s="37">
        <v>40</v>
      </c>
      <c r="AE19" s="37">
        <v>40</v>
      </c>
      <c r="AF19" s="37">
        <v>4</v>
      </c>
      <c r="AG19" s="33">
        <f t="shared" si="8"/>
        <v>6</v>
      </c>
      <c r="AH19" s="33"/>
      <c r="AI19" s="33"/>
      <c r="AJ19" s="33">
        <f t="shared" si="5"/>
        <v>6</v>
      </c>
      <c r="AK19" s="48" t="s">
        <v>76</v>
      </c>
      <c r="AL19" s="48">
        <v>1.5</v>
      </c>
      <c r="AM19" s="48" t="s">
        <v>76</v>
      </c>
      <c r="AN19" s="48">
        <v>1.5</v>
      </c>
      <c r="AO19" s="22">
        <f t="shared" si="9"/>
        <v>3</v>
      </c>
      <c r="AP19" s="33">
        <f t="shared" si="7"/>
        <v>87.2933636363636</v>
      </c>
      <c r="AQ19" s="38"/>
      <c r="AR19" s="38"/>
      <c r="AS19" s="38"/>
      <c r="AT19" s="38"/>
      <c r="AU19" s="38"/>
      <c r="AV19" s="38"/>
    </row>
    <row r="20" s="1" customFormat="1" ht="60" spans="1:48">
      <c r="A20" s="24">
        <v>201626810809</v>
      </c>
      <c r="B20" s="25" t="s">
        <v>77</v>
      </c>
      <c r="C20" s="19">
        <v>59.19</v>
      </c>
      <c r="D20" s="20" t="s">
        <v>40</v>
      </c>
      <c r="E20" s="20" t="s">
        <v>40</v>
      </c>
      <c r="F20" s="21">
        <v>8</v>
      </c>
      <c r="G20" s="22">
        <v>8.09090909090909</v>
      </c>
      <c r="H20" s="23"/>
      <c r="I20" s="22">
        <v>8.09090909090909</v>
      </c>
      <c r="J20" s="23"/>
      <c r="K20" s="22"/>
      <c r="L20" s="33"/>
      <c r="M20" s="33"/>
      <c r="N20" s="22">
        <f t="shared" si="0"/>
        <v>16.0909090909091</v>
      </c>
      <c r="O20" s="22">
        <f t="shared" si="1"/>
        <v>75.2809090909091</v>
      </c>
      <c r="P20" s="23">
        <v>3.591</v>
      </c>
      <c r="Q20" s="22">
        <f t="shared" si="2"/>
        <v>85.91</v>
      </c>
      <c r="R20" s="23">
        <v>83</v>
      </c>
      <c r="S20" s="23">
        <v>72</v>
      </c>
      <c r="T20" s="22">
        <f t="shared" si="3"/>
        <v>77.5</v>
      </c>
      <c r="U20" s="22">
        <f t="shared" si="4"/>
        <v>81.8802727272727</v>
      </c>
      <c r="V20" s="37"/>
      <c r="W20" s="33"/>
      <c r="X20" s="33" t="s">
        <v>78</v>
      </c>
      <c r="Y20" s="33">
        <v>42.2</v>
      </c>
      <c r="Z20" s="33" t="s">
        <v>79</v>
      </c>
      <c r="AA20" s="33">
        <f>525/150</f>
        <v>3.5</v>
      </c>
      <c r="AB20" s="37">
        <v>0</v>
      </c>
      <c r="AC20" s="37">
        <v>0</v>
      </c>
      <c r="AD20" s="37">
        <v>9</v>
      </c>
      <c r="AE20" s="37">
        <v>0</v>
      </c>
      <c r="AF20" s="37">
        <v>0</v>
      </c>
      <c r="AG20" s="33">
        <f t="shared" si="8"/>
        <v>0</v>
      </c>
      <c r="AH20" s="33"/>
      <c r="AI20" s="33"/>
      <c r="AJ20" s="33">
        <f t="shared" si="5"/>
        <v>0</v>
      </c>
      <c r="AK20" s="47" t="s">
        <v>80</v>
      </c>
      <c r="AL20" s="47">
        <v>1.5</v>
      </c>
      <c r="AM20" s="47" t="s">
        <v>80</v>
      </c>
      <c r="AN20" s="47">
        <v>1.5</v>
      </c>
      <c r="AO20" s="22">
        <f t="shared" si="9"/>
        <v>3</v>
      </c>
      <c r="AP20" s="33">
        <f t="shared" si="7"/>
        <v>130.580272727273</v>
      </c>
      <c r="AQ20" s="38"/>
      <c r="AR20" s="38"/>
      <c r="AS20" s="38"/>
      <c r="AT20" s="38"/>
      <c r="AU20" s="38"/>
      <c r="AV20" s="38"/>
    </row>
    <row r="21" s="1" customFormat="1" ht="12" spans="1:48">
      <c r="A21" s="24">
        <v>201626810812</v>
      </c>
      <c r="B21" s="25" t="s">
        <v>81</v>
      </c>
      <c r="C21" s="19">
        <v>55.24</v>
      </c>
      <c r="D21" s="20" t="s">
        <v>40</v>
      </c>
      <c r="E21" s="20" t="s">
        <v>40</v>
      </c>
      <c r="F21" s="21">
        <v>8</v>
      </c>
      <c r="G21" s="22">
        <v>8.49090909090909</v>
      </c>
      <c r="H21" s="23"/>
      <c r="I21" s="22">
        <v>8.49090909090909</v>
      </c>
      <c r="J21" s="23"/>
      <c r="K21" s="22"/>
      <c r="L21" s="33"/>
      <c r="M21" s="33"/>
      <c r="N21" s="22">
        <f t="shared" si="0"/>
        <v>16.4909090909091</v>
      </c>
      <c r="O21" s="22">
        <f t="shared" si="1"/>
        <v>71.7309090909091</v>
      </c>
      <c r="P21" s="23">
        <v>3.1</v>
      </c>
      <c r="Q21" s="22">
        <f t="shared" si="2"/>
        <v>81</v>
      </c>
      <c r="R21" s="23">
        <v>69</v>
      </c>
      <c r="S21" s="23">
        <v>76</v>
      </c>
      <c r="T21" s="22">
        <f t="shared" si="3"/>
        <v>72.5</v>
      </c>
      <c r="U21" s="22">
        <f t="shared" si="4"/>
        <v>77.3692727272727</v>
      </c>
      <c r="V21" s="37"/>
      <c r="W21" s="33"/>
      <c r="X21" s="33" t="s">
        <v>82</v>
      </c>
      <c r="Y21" s="33">
        <v>0.5</v>
      </c>
      <c r="Z21" s="33"/>
      <c r="AA21" s="33"/>
      <c r="AB21" s="37">
        <v>38</v>
      </c>
      <c r="AC21" s="37">
        <v>0</v>
      </c>
      <c r="AD21" s="37">
        <v>2</v>
      </c>
      <c r="AE21" s="37">
        <v>20</v>
      </c>
      <c r="AF21" s="37">
        <v>0.5</v>
      </c>
      <c r="AG21" s="33">
        <f t="shared" si="8"/>
        <v>0.5</v>
      </c>
      <c r="AH21" s="33"/>
      <c r="AI21" s="33"/>
      <c r="AJ21" s="33">
        <f t="shared" si="5"/>
        <v>0.5</v>
      </c>
      <c r="AK21" s="23"/>
      <c r="AL21" s="23"/>
      <c r="AM21" s="23"/>
      <c r="AN21" s="23"/>
      <c r="AO21" s="22">
        <f t="shared" si="9"/>
        <v>0</v>
      </c>
      <c r="AP21" s="33">
        <f t="shared" si="7"/>
        <v>78.3692727272727</v>
      </c>
      <c r="AQ21" s="38"/>
      <c r="AR21" s="38"/>
      <c r="AS21" s="38"/>
      <c r="AT21" s="38"/>
      <c r="AU21" s="38"/>
      <c r="AV21" s="38"/>
    </row>
    <row r="22" s="1" customFormat="1" ht="24" spans="1:48">
      <c r="A22" s="24">
        <v>201626810819</v>
      </c>
      <c r="B22" s="25" t="s">
        <v>83</v>
      </c>
      <c r="C22" s="19">
        <v>56.24</v>
      </c>
      <c r="D22" s="20" t="s">
        <v>40</v>
      </c>
      <c r="E22" s="20" t="s">
        <v>40</v>
      </c>
      <c r="F22" s="21">
        <v>8</v>
      </c>
      <c r="G22" s="22">
        <v>8.49090909090909</v>
      </c>
      <c r="H22" s="23"/>
      <c r="I22" s="22">
        <v>8.49090909090909</v>
      </c>
      <c r="J22" s="23"/>
      <c r="K22" s="22"/>
      <c r="L22" s="33" t="s">
        <v>49</v>
      </c>
      <c r="M22" s="33">
        <v>0.3</v>
      </c>
      <c r="N22" s="22">
        <f t="shared" si="0"/>
        <v>16.7909090909091</v>
      </c>
      <c r="O22" s="22">
        <f t="shared" si="1"/>
        <v>73.0309090909091</v>
      </c>
      <c r="P22" s="23">
        <v>3.869</v>
      </c>
      <c r="Q22" s="22">
        <f t="shared" si="2"/>
        <v>88.69</v>
      </c>
      <c r="R22" s="23">
        <v>91</v>
      </c>
      <c r="S22" s="23">
        <v>89</v>
      </c>
      <c r="T22" s="22">
        <f t="shared" si="3"/>
        <v>90</v>
      </c>
      <c r="U22" s="22">
        <f t="shared" si="4"/>
        <v>84.1232727272727</v>
      </c>
      <c r="V22" s="37"/>
      <c r="W22" s="33"/>
      <c r="X22" s="33" t="s">
        <v>84</v>
      </c>
      <c r="Y22" s="33">
        <v>2</v>
      </c>
      <c r="Z22" s="33"/>
      <c r="AA22" s="33"/>
      <c r="AB22" s="37">
        <v>90</v>
      </c>
      <c r="AC22" s="37">
        <v>3</v>
      </c>
      <c r="AD22" s="37">
        <v>40</v>
      </c>
      <c r="AE22" s="37">
        <v>40</v>
      </c>
      <c r="AF22" s="37">
        <v>4</v>
      </c>
      <c r="AG22" s="33">
        <f t="shared" si="8"/>
        <v>7</v>
      </c>
      <c r="AH22" s="33" t="s">
        <v>85</v>
      </c>
      <c r="AI22" s="33">
        <v>0.6</v>
      </c>
      <c r="AJ22" s="33">
        <f t="shared" si="5"/>
        <v>7.6</v>
      </c>
      <c r="AK22" s="23" t="s">
        <v>86</v>
      </c>
      <c r="AL22" s="23">
        <v>0.5</v>
      </c>
      <c r="AM22" s="23" t="s">
        <v>86</v>
      </c>
      <c r="AN22" s="23">
        <v>0.5</v>
      </c>
      <c r="AO22" s="22">
        <f t="shared" si="9"/>
        <v>1</v>
      </c>
      <c r="AP22" s="33">
        <f t="shared" si="7"/>
        <v>94.7232727272727</v>
      </c>
      <c r="AQ22" s="38"/>
      <c r="AR22" s="38"/>
      <c r="AS22" s="38"/>
      <c r="AT22" s="38"/>
      <c r="AU22" s="38"/>
      <c r="AV22" s="38"/>
    </row>
    <row r="23" s="1" customFormat="1" ht="60" spans="1:48">
      <c r="A23" s="17">
        <v>201626810906</v>
      </c>
      <c r="B23" s="18" t="s">
        <v>87</v>
      </c>
      <c r="C23" s="19">
        <v>55.43</v>
      </c>
      <c r="D23" s="20" t="s">
        <v>40</v>
      </c>
      <c r="E23" s="20" t="s">
        <v>40</v>
      </c>
      <c r="F23" s="21">
        <v>8</v>
      </c>
      <c r="G23" s="22">
        <v>8.09090909090909</v>
      </c>
      <c r="H23" s="23"/>
      <c r="I23" s="22">
        <v>8.09090909090909</v>
      </c>
      <c r="J23" s="23"/>
      <c r="K23" s="22"/>
      <c r="L23" s="33" t="s">
        <v>49</v>
      </c>
      <c r="M23" s="33">
        <v>0.3</v>
      </c>
      <c r="N23" s="22">
        <f t="shared" si="0"/>
        <v>16.3909090909091</v>
      </c>
      <c r="O23" s="22">
        <f t="shared" si="1"/>
        <v>71.8209090909091</v>
      </c>
      <c r="P23" s="23">
        <v>2.898</v>
      </c>
      <c r="Q23" s="22">
        <f t="shared" si="2"/>
        <v>78.98</v>
      </c>
      <c r="R23" s="23">
        <v>81</v>
      </c>
      <c r="S23" s="23">
        <v>88</v>
      </c>
      <c r="T23" s="22">
        <f t="shared" si="3"/>
        <v>84.5</v>
      </c>
      <c r="U23" s="22">
        <f t="shared" si="4"/>
        <v>77.3842727272727</v>
      </c>
      <c r="V23" s="37"/>
      <c r="W23" s="33"/>
      <c r="X23" s="33"/>
      <c r="Y23" s="33"/>
      <c r="Z23" s="33" t="s">
        <v>88</v>
      </c>
      <c r="AA23" s="33">
        <f>448/150</f>
        <v>2.98666666666667</v>
      </c>
      <c r="AB23" s="37">
        <v>84.5</v>
      </c>
      <c r="AC23" s="37">
        <v>2</v>
      </c>
      <c r="AD23" s="37">
        <v>40</v>
      </c>
      <c r="AE23" s="37">
        <v>40</v>
      </c>
      <c r="AF23" s="37">
        <v>4</v>
      </c>
      <c r="AG23" s="33">
        <f t="shared" si="8"/>
        <v>6</v>
      </c>
      <c r="AH23" s="33" t="s">
        <v>89</v>
      </c>
      <c r="AI23" s="33">
        <v>2.35</v>
      </c>
      <c r="AJ23" s="33">
        <f t="shared" si="5"/>
        <v>8.35</v>
      </c>
      <c r="AK23" s="47" t="s">
        <v>90</v>
      </c>
      <c r="AL23" s="47">
        <v>1.5</v>
      </c>
      <c r="AM23" s="47" t="s">
        <v>91</v>
      </c>
      <c r="AN23" s="47">
        <v>1.5</v>
      </c>
      <c r="AO23" s="22">
        <f t="shared" si="9"/>
        <v>3</v>
      </c>
      <c r="AP23" s="33">
        <f t="shared" si="7"/>
        <v>91.7209393939394</v>
      </c>
      <c r="AQ23" s="38"/>
      <c r="AR23" s="38"/>
      <c r="AS23" s="38"/>
      <c r="AT23" s="38"/>
      <c r="AU23" s="38"/>
      <c r="AV23" s="38"/>
    </row>
    <row r="24" s="1" customFormat="1" ht="24" spans="1:48">
      <c r="A24" s="17">
        <v>201626810932</v>
      </c>
      <c r="B24" s="18" t="s">
        <v>92</v>
      </c>
      <c r="C24" s="19">
        <v>54.81</v>
      </c>
      <c r="D24" s="20" t="s">
        <v>40</v>
      </c>
      <c r="E24" s="20" t="s">
        <v>40</v>
      </c>
      <c r="F24" s="21">
        <v>8</v>
      </c>
      <c r="G24" s="22">
        <v>7.44545454545455</v>
      </c>
      <c r="H24" s="23"/>
      <c r="I24" s="22">
        <v>7.44545454545455</v>
      </c>
      <c r="J24" s="23"/>
      <c r="K24" s="22"/>
      <c r="L24" s="33" t="s">
        <v>49</v>
      </c>
      <c r="M24" s="33">
        <v>0.3</v>
      </c>
      <c r="N24" s="22">
        <f t="shared" si="0"/>
        <v>15.7454545454545</v>
      </c>
      <c r="O24" s="22">
        <f t="shared" si="1"/>
        <v>70.5554545454546</v>
      </c>
      <c r="P24" s="23">
        <v>2.698</v>
      </c>
      <c r="Q24" s="22">
        <f t="shared" si="2"/>
        <v>76.98</v>
      </c>
      <c r="R24" s="23">
        <v>87</v>
      </c>
      <c r="S24" s="23">
        <v>79</v>
      </c>
      <c r="T24" s="22">
        <f t="shared" si="3"/>
        <v>83</v>
      </c>
      <c r="U24" s="22">
        <f t="shared" si="4"/>
        <v>75.6546363636364</v>
      </c>
      <c r="V24" s="37"/>
      <c r="W24" s="33"/>
      <c r="X24" s="33" t="s">
        <v>93</v>
      </c>
      <c r="Y24" s="33">
        <v>6.2</v>
      </c>
      <c r="Z24" s="33"/>
      <c r="AA24" s="33"/>
      <c r="AB24" s="37">
        <v>83</v>
      </c>
      <c r="AC24" s="37">
        <v>2</v>
      </c>
      <c r="AD24" s="37">
        <v>20</v>
      </c>
      <c r="AE24" s="37">
        <v>20</v>
      </c>
      <c r="AF24" s="37">
        <v>1</v>
      </c>
      <c r="AG24" s="33">
        <f t="shared" si="8"/>
        <v>3</v>
      </c>
      <c r="AH24" s="37"/>
      <c r="AI24" s="37"/>
      <c r="AJ24" s="33">
        <f t="shared" si="5"/>
        <v>3</v>
      </c>
      <c r="AK24" s="23" t="s">
        <v>94</v>
      </c>
      <c r="AL24" s="23">
        <v>1</v>
      </c>
      <c r="AM24" s="23" t="s">
        <v>94</v>
      </c>
      <c r="AN24" s="23">
        <v>1</v>
      </c>
      <c r="AO24" s="22">
        <f t="shared" si="9"/>
        <v>2</v>
      </c>
      <c r="AP24" s="33">
        <f t="shared" si="7"/>
        <v>86.8546363636364</v>
      </c>
      <c r="AQ24" s="38"/>
      <c r="AR24" s="38"/>
      <c r="AS24" s="38"/>
      <c r="AT24" s="38"/>
      <c r="AU24" s="38"/>
      <c r="AV24" s="38"/>
    </row>
    <row r="25" s="1" customFormat="1" ht="28.8" spans="1:48">
      <c r="A25" s="17">
        <v>201626811003</v>
      </c>
      <c r="B25" s="18" t="s">
        <v>95</v>
      </c>
      <c r="C25" s="19">
        <v>56.44</v>
      </c>
      <c r="D25" s="20" t="s">
        <v>40</v>
      </c>
      <c r="E25" s="20" t="s">
        <v>40</v>
      </c>
      <c r="F25" s="21">
        <v>8</v>
      </c>
      <c r="G25" s="22">
        <v>7.85714285714286</v>
      </c>
      <c r="H25" s="23"/>
      <c r="I25" s="22">
        <v>7.85714285714286</v>
      </c>
      <c r="J25" s="23"/>
      <c r="K25" s="22"/>
      <c r="L25" s="33"/>
      <c r="M25" s="33"/>
      <c r="N25" s="22">
        <f t="shared" si="0"/>
        <v>15.8571428571429</v>
      </c>
      <c r="O25" s="22">
        <f t="shared" si="1"/>
        <v>72.2971428571429</v>
      </c>
      <c r="P25" s="23">
        <v>3.052</v>
      </c>
      <c r="Q25" s="22">
        <f t="shared" si="2"/>
        <v>80.52</v>
      </c>
      <c r="R25" s="23">
        <v>83</v>
      </c>
      <c r="S25" s="23">
        <v>65</v>
      </c>
      <c r="T25" s="22">
        <f t="shared" si="3"/>
        <v>74</v>
      </c>
      <c r="U25" s="22">
        <f t="shared" si="4"/>
        <v>77.4011428571429</v>
      </c>
      <c r="V25" s="37" t="s">
        <v>96</v>
      </c>
      <c r="W25" s="33">
        <v>0.8</v>
      </c>
      <c r="X25" s="33"/>
      <c r="Y25" s="33"/>
      <c r="Z25" s="33"/>
      <c r="AA25" s="33"/>
      <c r="AB25" s="37">
        <v>41.5</v>
      </c>
      <c r="AC25" s="37">
        <v>0</v>
      </c>
      <c r="AD25" s="37">
        <v>23</v>
      </c>
      <c r="AE25" s="37">
        <v>8</v>
      </c>
      <c r="AF25" s="37">
        <v>0.65</v>
      </c>
      <c r="AG25" s="33">
        <f t="shared" si="8"/>
        <v>0.65</v>
      </c>
      <c r="AH25" s="33"/>
      <c r="AI25" s="33"/>
      <c r="AJ25" s="33">
        <f t="shared" si="5"/>
        <v>0.65</v>
      </c>
      <c r="AK25" s="47" t="s">
        <v>97</v>
      </c>
      <c r="AL25" s="47">
        <v>0.4</v>
      </c>
      <c r="AM25" s="47" t="s">
        <v>97</v>
      </c>
      <c r="AN25" s="47">
        <v>0.4</v>
      </c>
      <c r="AO25" s="22">
        <f t="shared" si="9"/>
        <v>0.8</v>
      </c>
      <c r="AP25" s="33">
        <f t="shared" si="7"/>
        <v>79.6511428571429</v>
      </c>
      <c r="AQ25" s="38"/>
      <c r="AR25" s="38"/>
      <c r="AS25" s="38"/>
      <c r="AT25" s="38"/>
      <c r="AU25" s="38"/>
      <c r="AV25" s="38"/>
    </row>
    <row r="26" s="1" customFormat="1" ht="48" spans="1:48">
      <c r="A26" s="24">
        <v>201626811022</v>
      </c>
      <c r="B26" s="25" t="s">
        <v>98</v>
      </c>
      <c r="C26" s="19">
        <v>55.6</v>
      </c>
      <c r="D26" s="20" t="s">
        <v>40</v>
      </c>
      <c r="E26" s="20" t="s">
        <v>40</v>
      </c>
      <c r="F26" s="21">
        <v>8</v>
      </c>
      <c r="G26" s="22">
        <v>7.75454545454545</v>
      </c>
      <c r="H26" s="23"/>
      <c r="I26" s="22">
        <v>7.75454545454545</v>
      </c>
      <c r="J26" s="23"/>
      <c r="K26" s="22"/>
      <c r="L26" s="33"/>
      <c r="M26" s="33"/>
      <c r="N26" s="22">
        <f t="shared" si="0"/>
        <v>15.7545454545455</v>
      </c>
      <c r="O26" s="22">
        <f t="shared" si="1"/>
        <v>71.3545454545454</v>
      </c>
      <c r="P26" s="23">
        <v>3.602</v>
      </c>
      <c r="Q26" s="22">
        <f t="shared" si="2"/>
        <v>86.02</v>
      </c>
      <c r="R26" s="23">
        <v>88</v>
      </c>
      <c r="S26" s="23">
        <v>81</v>
      </c>
      <c r="T26" s="22">
        <f t="shared" si="3"/>
        <v>84.5</v>
      </c>
      <c r="U26" s="22">
        <f t="shared" si="4"/>
        <v>81.4683636363636</v>
      </c>
      <c r="V26" s="37"/>
      <c r="W26" s="33"/>
      <c r="X26" s="33" t="s">
        <v>41</v>
      </c>
      <c r="Y26" s="33">
        <v>0.5</v>
      </c>
      <c r="Z26" s="33" t="s">
        <v>99</v>
      </c>
      <c r="AA26" s="33">
        <f>456/150</f>
        <v>3.04</v>
      </c>
      <c r="AB26" s="37">
        <v>84.5</v>
      </c>
      <c r="AC26" s="37">
        <v>2</v>
      </c>
      <c r="AD26" s="37">
        <v>40</v>
      </c>
      <c r="AE26" s="37">
        <v>40</v>
      </c>
      <c r="AF26" s="37">
        <v>4</v>
      </c>
      <c r="AG26" s="33">
        <f t="shared" si="8"/>
        <v>6</v>
      </c>
      <c r="AH26" s="33"/>
      <c r="AI26" s="33"/>
      <c r="AJ26" s="33">
        <f t="shared" si="5"/>
        <v>6</v>
      </c>
      <c r="AK26" s="23" t="s">
        <v>100</v>
      </c>
      <c r="AL26" s="23">
        <v>1</v>
      </c>
      <c r="AM26" s="23" t="s">
        <v>100</v>
      </c>
      <c r="AN26" s="23">
        <v>1</v>
      </c>
      <c r="AO26" s="22">
        <f t="shared" si="9"/>
        <v>2</v>
      </c>
      <c r="AP26" s="33">
        <f t="shared" si="7"/>
        <v>93.0083636363636</v>
      </c>
      <c r="AQ26" s="38"/>
      <c r="AR26" s="38"/>
      <c r="AS26" s="38"/>
      <c r="AT26" s="38"/>
      <c r="AU26" s="38"/>
      <c r="AV26" s="38"/>
    </row>
    <row r="27" s="1" customFormat="1" ht="48" spans="1:48">
      <c r="A27" s="17">
        <v>201626811032</v>
      </c>
      <c r="B27" s="18" t="s">
        <v>101</v>
      </c>
      <c r="C27" s="19">
        <v>54.1</v>
      </c>
      <c r="D27" s="20" t="s">
        <v>40</v>
      </c>
      <c r="E27" s="20" t="s">
        <v>40</v>
      </c>
      <c r="F27" s="21">
        <v>8</v>
      </c>
      <c r="G27" s="22">
        <v>8.39090909090909</v>
      </c>
      <c r="H27" s="23"/>
      <c r="I27" s="22">
        <v>8.39090909090909</v>
      </c>
      <c r="J27" s="23"/>
      <c r="K27" s="22"/>
      <c r="L27" s="33" t="s">
        <v>49</v>
      </c>
      <c r="M27" s="33">
        <v>0.3</v>
      </c>
      <c r="N27" s="22">
        <f t="shared" si="0"/>
        <v>16.6909090909091</v>
      </c>
      <c r="O27" s="22">
        <f t="shared" si="1"/>
        <v>70.7909090909091</v>
      </c>
      <c r="P27" s="23">
        <v>2.571</v>
      </c>
      <c r="Q27" s="22">
        <f t="shared" si="2"/>
        <v>75.71</v>
      </c>
      <c r="R27" s="23">
        <v>82</v>
      </c>
      <c r="S27" s="23">
        <v>87</v>
      </c>
      <c r="T27" s="22">
        <f t="shared" si="3"/>
        <v>84.5</v>
      </c>
      <c r="U27" s="22">
        <f t="shared" si="4"/>
        <v>75.1132727272727</v>
      </c>
      <c r="V27" s="37" t="s">
        <v>66</v>
      </c>
      <c r="W27" s="33">
        <v>2</v>
      </c>
      <c r="X27" s="33"/>
      <c r="Y27" s="33"/>
      <c r="Z27" s="33" t="s">
        <v>102</v>
      </c>
      <c r="AA27" s="33">
        <f>561/150</f>
        <v>3.74</v>
      </c>
      <c r="AB27" s="37">
        <v>84.5</v>
      </c>
      <c r="AC27" s="37">
        <v>2</v>
      </c>
      <c r="AD27" s="37">
        <v>24</v>
      </c>
      <c r="AE27" s="37">
        <v>20</v>
      </c>
      <c r="AF27" s="37">
        <v>1.2</v>
      </c>
      <c r="AG27" s="33">
        <f t="shared" si="8"/>
        <v>3.2</v>
      </c>
      <c r="AH27" s="37"/>
      <c r="AI27" s="37"/>
      <c r="AJ27" s="33">
        <f t="shared" si="5"/>
        <v>3.2</v>
      </c>
      <c r="AK27" s="23" t="s">
        <v>103</v>
      </c>
      <c r="AL27" s="23">
        <v>1.5</v>
      </c>
      <c r="AM27" s="23" t="s">
        <v>104</v>
      </c>
      <c r="AN27" s="23">
        <v>1.5</v>
      </c>
      <c r="AO27" s="22">
        <f t="shared" si="9"/>
        <v>3</v>
      </c>
      <c r="AP27" s="33">
        <f t="shared" si="7"/>
        <v>87.0532727272727</v>
      </c>
      <c r="AQ27" s="38"/>
      <c r="AR27" s="38"/>
      <c r="AS27" s="38"/>
      <c r="AT27" s="38"/>
      <c r="AU27" s="38"/>
      <c r="AV27" s="38"/>
    </row>
    <row r="28" s="1" customFormat="1" ht="12" spans="1:48">
      <c r="A28" s="17">
        <v>201626811207</v>
      </c>
      <c r="B28" s="18" t="s">
        <v>105</v>
      </c>
      <c r="C28" s="19">
        <v>56.07</v>
      </c>
      <c r="D28" s="20" t="s">
        <v>106</v>
      </c>
      <c r="E28" s="20" t="s">
        <v>106</v>
      </c>
      <c r="F28" s="21">
        <v>10</v>
      </c>
      <c r="G28" s="22">
        <v>7.87272727272727</v>
      </c>
      <c r="H28" s="23"/>
      <c r="I28" s="22">
        <v>7.87272727272727</v>
      </c>
      <c r="J28" s="23"/>
      <c r="K28" s="22"/>
      <c r="L28" s="33"/>
      <c r="M28" s="33"/>
      <c r="N28" s="22">
        <f t="shared" si="0"/>
        <v>17.8727272727273</v>
      </c>
      <c r="O28" s="22">
        <f t="shared" si="1"/>
        <v>73.9427272727273</v>
      </c>
      <c r="P28" s="23">
        <v>3.078</v>
      </c>
      <c r="Q28" s="22">
        <f t="shared" si="2"/>
        <v>80.78</v>
      </c>
      <c r="R28" s="23">
        <v>72</v>
      </c>
      <c r="S28" s="23">
        <v>78</v>
      </c>
      <c r="T28" s="22">
        <f t="shared" si="3"/>
        <v>75</v>
      </c>
      <c r="U28" s="22">
        <f t="shared" si="4"/>
        <v>78.1508181818182</v>
      </c>
      <c r="V28" s="37"/>
      <c r="W28" s="33"/>
      <c r="X28" s="33" t="s">
        <v>107</v>
      </c>
      <c r="Y28" s="33">
        <v>2</v>
      </c>
      <c r="Z28" s="33"/>
      <c r="AA28" s="33"/>
      <c r="AB28" s="37">
        <v>0</v>
      </c>
      <c r="AC28" s="37">
        <v>0</v>
      </c>
      <c r="AD28" s="37">
        <v>13</v>
      </c>
      <c r="AE28" s="37">
        <v>2</v>
      </c>
      <c r="AF28" s="37">
        <v>0</v>
      </c>
      <c r="AG28" s="33">
        <f t="shared" si="8"/>
        <v>0</v>
      </c>
      <c r="AH28" s="33"/>
      <c r="AI28" s="33"/>
      <c r="AJ28" s="33">
        <f t="shared" si="5"/>
        <v>0</v>
      </c>
      <c r="AK28" s="23"/>
      <c r="AL28" s="23"/>
      <c r="AM28" s="23"/>
      <c r="AN28" s="23"/>
      <c r="AO28" s="22">
        <f t="shared" si="9"/>
        <v>0</v>
      </c>
      <c r="AP28" s="33">
        <f t="shared" si="7"/>
        <v>80.1508181818182</v>
      </c>
      <c r="AQ28" s="38"/>
      <c r="AR28" s="38"/>
      <c r="AS28" s="38"/>
      <c r="AT28" s="38"/>
      <c r="AU28" s="38"/>
      <c r="AV28" s="38"/>
    </row>
    <row r="29" s="1" customFormat="1" ht="48" spans="1:48">
      <c r="A29" s="24">
        <v>201626811226</v>
      </c>
      <c r="B29" s="25" t="s">
        <v>108</v>
      </c>
      <c r="C29" s="19">
        <v>54.7</v>
      </c>
      <c r="D29" s="20" t="s">
        <v>106</v>
      </c>
      <c r="E29" s="20" t="s">
        <v>106</v>
      </c>
      <c r="F29" s="21">
        <v>10</v>
      </c>
      <c r="G29" s="22">
        <v>8.39090909090909</v>
      </c>
      <c r="H29" s="23"/>
      <c r="I29" s="22">
        <v>8.39090909090909</v>
      </c>
      <c r="J29" s="23"/>
      <c r="K29" s="22"/>
      <c r="L29" s="33" t="s">
        <v>109</v>
      </c>
      <c r="M29" s="33">
        <v>0.9</v>
      </c>
      <c r="N29" s="22">
        <f t="shared" si="0"/>
        <v>19.2909090909091</v>
      </c>
      <c r="O29" s="22">
        <f t="shared" si="1"/>
        <v>73.9909090909091</v>
      </c>
      <c r="P29" s="23">
        <v>3.174</v>
      </c>
      <c r="Q29" s="22">
        <f t="shared" si="2"/>
        <v>81.74</v>
      </c>
      <c r="R29" s="23">
        <v>87</v>
      </c>
      <c r="S29" s="23">
        <v>100</v>
      </c>
      <c r="T29" s="22">
        <f t="shared" si="3"/>
        <v>93.5</v>
      </c>
      <c r="U29" s="22">
        <f t="shared" si="4"/>
        <v>80.5912727272727</v>
      </c>
      <c r="V29" s="37"/>
      <c r="W29" s="33"/>
      <c r="X29" s="33" t="s">
        <v>82</v>
      </c>
      <c r="Y29" s="33">
        <v>0.5</v>
      </c>
      <c r="Z29" s="33"/>
      <c r="AA29" s="33"/>
      <c r="AB29" s="37">
        <v>93.5</v>
      </c>
      <c r="AC29" s="37">
        <v>3</v>
      </c>
      <c r="AD29" s="37">
        <v>20</v>
      </c>
      <c r="AE29" s="37">
        <v>33</v>
      </c>
      <c r="AF29" s="37">
        <v>1.65</v>
      </c>
      <c r="AG29" s="33">
        <f t="shared" si="8"/>
        <v>4.65</v>
      </c>
      <c r="AH29" s="37"/>
      <c r="AI29" s="37"/>
      <c r="AJ29" s="33">
        <f t="shared" si="5"/>
        <v>4.65</v>
      </c>
      <c r="AK29" s="23" t="s">
        <v>110</v>
      </c>
      <c r="AL29" s="23">
        <v>1</v>
      </c>
      <c r="AM29" s="23" t="s">
        <v>110</v>
      </c>
      <c r="AN29" s="23">
        <v>1</v>
      </c>
      <c r="AO29" s="22">
        <f t="shared" si="9"/>
        <v>2</v>
      </c>
      <c r="AP29" s="33">
        <f t="shared" si="7"/>
        <v>87.7412727272727</v>
      </c>
      <c r="AQ29" s="38"/>
      <c r="AR29" s="38"/>
      <c r="AS29" s="38"/>
      <c r="AT29" s="38"/>
      <c r="AU29" s="38"/>
      <c r="AV29" s="38"/>
    </row>
    <row r="30" s="1" customFormat="1" ht="72" spans="1:48">
      <c r="A30" s="27">
        <v>201626811231</v>
      </c>
      <c r="B30" s="18" t="s">
        <v>111</v>
      </c>
      <c r="C30" s="19">
        <v>54.14</v>
      </c>
      <c r="D30" s="20" t="s">
        <v>106</v>
      </c>
      <c r="E30" s="20" t="s">
        <v>106</v>
      </c>
      <c r="F30" s="21">
        <v>10</v>
      </c>
      <c r="G30" s="22">
        <v>7.62857142857143</v>
      </c>
      <c r="H30" s="23"/>
      <c r="I30" s="22">
        <v>7.62857142857143</v>
      </c>
      <c r="J30" s="23"/>
      <c r="K30" s="22"/>
      <c r="L30" s="23"/>
      <c r="M30" s="23"/>
      <c r="N30" s="22">
        <f t="shared" si="0"/>
        <v>17.6285714285714</v>
      </c>
      <c r="O30" s="22">
        <f t="shared" si="1"/>
        <v>71.7685714285714</v>
      </c>
      <c r="P30" s="23">
        <v>3.408</v>
      </c>
      <c r="Q30" s="22">
        <f t="shared" si="2"/>
        <v>84.08</v>
      </c>
      <c r="R30" s="23">
        <v>73</v>
      </c>
      <c r="S30" s="23">
        <v>65</v>
      </c>
      <c r="T30" s="22">
        <f t="shared" si="3"/>
        <v>69</v>
      </c>
      <c r="U30" s="22">
        <f t="shared" si="4"/>
        <v>78.8785714285714</v>
      </c>
      <c r="V30" s="37"/>
      <c r="W30" s="33"/>
      <c r="X30" s="33" t="s">
        <v>112</v>
      </c>
      <c r="Y30" s="33">
        <v>21</v>
      </c>
      <c r="Z30" s="37"/>
      <c r="AA30" s="37"/>
      <c r="AB30" s="37">
        <v>32.5</v>
      </c>
      <c r="AC30" s="37">
        <v>0</v>
      </c>
      <c r="AD30" s="37">
        <v>9</v>
      </c>
      <c r="AE30" s="37">
        <v>20</v>
      </c>
      <c r="AF30" s="37">
        <v>0.5</v>
      </c>
      <c r="AG30" s="33">
        <f t="shared" si="8"/>
        <v>0.5</v>
      </c>
      <c r="AH30" s="37"/>
      <c r="AI30" s="37"/>
      <c r="AJ30" s="33">
        <f t="shared" si="5"/>
        <v>0.5</v>
      </c>
      <c r="AK30" s="23"/>
      <c r="AL30" s="23"/>
      <c r="AM30" s="23"/>
      <c r="AN30" s="23"/>
      <c r="AO30" s="22">
        <f t="shared" si="9"/>
        <v>0</v>
      </c>
      <c r="AP30" s="33">
        <f t="shared" si="7"/>
        <v>100.378571428571</v>
      </c>
      <c r="AQ30" s="38"/>
      <c r="AR30" s="38"/>
      <c r="AS30" s="38"/>
      <c r="AT30" s="38"/>
      <c r="AU30" s="38"/>
      <c r="AV30" s="38"/>
    </row>
    <row r="31" s="1" customFormat="1" ht="36" spans="1:48">
      <c r="A31" s="17">
        <v>201626811306</v>
      </c>
      <c r="B31" s="18" t="s">
        <v>113</v>
      </c>
      <c r="C31" s="19">
        <v>55.65</v>
      </c>
      <c r="D31" s="20" t="s">
        <v>40</v>
      </c>
      <c r="E31" s="20" t="s">
        <v>40</v>
      </c>
      <c r="F31" s="21">
        <v>8</v>
      </c>
      <c r="G31" s="22">
        <v>7.98181818181818</v>
      </c>
      <c r="H31" s="23"/>
      <c r="I31" s="22">
        <v>7.98181818181818</v>
      </c>
      <c r="J31" s="23" t="s">
        <v>114</v>
      </c>
      <c r="K31" s="22">
        <v>3</v>
      </c>
      <c r="L31" s="33"/>
      <c r="M31" s="33"/>
      <c r="N31" s="22">
        <f t="shared" si="0"/>
        <v>18.9818181818182</v>
      </c>
      <c r="O31" s="22">
        <f t="shared" si="1"/>
        <v>74.6318181818182</v>
      </c>
      <c r="P31" s="23">
        <v>3.027</v>
      </c>
      <c r="Q31" s="22">
        <f t="shared" si="2"/>
        <v>80.27</v>
      </c>
      <c r="R31" s="23">
        <v>79</v>
      </c>
      <c r="S31" s="23">
        <v>70</v>
      </c>
      <c r="T31" s="22">
        <f t="shared" si="3"/>
        <v>74.5</v>
      </c>
      <c r="U31" s="22">
        <f t="shared" si="4"/>
        <v>78.0015454545455</v>
      </c>
      <c r="V31" s="37"/>
      <c r="W31" s="33"/>
      <c r="X31" s="33" t="s">
        <v>82</v>
      </c>
      <c r="Y31" s="33">
        <v>0.5</v>
      </c>
      <c r="Z31" s="33"/>
      <c r="AA31" s="33"/>
      <c r="AB31" s="37">
        <v>74.5</v>
      </c>
      <c r="AC31" s="37">
        <v>1.5</v>
      </c>
      <c r="AD31" s="37">
        <v>37</v>
      </c>
      <c r="AE31" s="37">
        <v>22</v>
      </c>
      <c r="AF31" s="37">
        <v>1.95</v>
      </c>
      <c r="AG31" s="33">
        <f t="shared" si="8"/>
        <v>3.45</v>
      </c>
      <c r="AH31" s="33"/>
      <c r="AI31" s="33"/>
      <c r="AJ31" s="33">
        <f t="shared" si="5"/>
        <v>3.45</v>
      </c>
      <c r="AK31" s="23" t="s">
        <v>115</v>
      </c>
      <c r="AL31" s="23">
        <v>1</v>
      </c>
      <c r="AM31" s="23" t="s">
        <v>115</v>
      </c>
      <c r="AN31" s="23">
        <v>1</v>
      </c>
      <c r="AO31" s="22">
        <f t="shared" si="9"/>
        <v>2</v>
      </c>
      <c r="AP31" s="33">
        <f t="shared" si="7"/>
        <v>83.9515454545455</v>
      </c>
      <c r="AQ31" s="38"/>
      <c r="AR31" s="38"/>
      <c r="AS31" s="38"/>
      <c r="AT31" s="38"/>
      <c r="AU31" s="38"/>
      <c r="AV31" s="38"/>
    </row>
    <row r="32" s="1" customFormat="1" ht="36" spans="1:48">
      <c r="A32" s="24">
        <v>201626811308</v>
      </c>
      <c r="B32" s="25" t="s">
        <v>116</v>
      </c>
      <c r="C32" s="19">
        <v>55.837</v>
      </c>
      <c r="D32" s="20" t="s">
        <v>40</v>
      </c>
      <c r="E32" s="20" t="s">
        <v>40</v>
      </c>
      <c r="F32" s="21">
        <v>8</v>
      </c>
      <c r="G32" s="22">
        <v>7.9090909090909</v>
      </c>
      <c r="H32" s="23"/>
      <c r="I32" s="22">
        <v>7.9090909090909</v>
      </c>
      <c r="J32" s="23"/>
      <c r="K32" s="22"/>
      <c r="L32" s="33"/>
      <c r="M32" s="33"/>
      <c r="N32" s="22">
        <f t="shared" si="0"/>
        <v>15.9090909090909</v>
      </c>
      <c r="O32" s="22">
        <f t="shared" si="1"/>
        <v>71.7460909090909</v>
      </c>
      <c r="P32" s="23">
        <v>3.558</v>
      </c>
      <c r="Q32" s="22">
        <f t="shared" si="2"/>
        <v>85.58</v>
      </c>
      <c r="R32" s="23">
        <v>84</v>
      </c>
      <c r="S32" s="23">
        <v>81</v>
      </c>
      <c r="T32" s="22">
        <f t="shared" si="3"/>
        <v>82.5</v>
      </c>
      <c r="U32" s="22">
        <f t="shared" si="4"/>
        <v>81.1218272727273</v>
      </c>
      <c r="V32" s="37"/>
      <c r="W32" s="33"/>
      <c r="X32" s="33" t="s">
        <v>117</v>
      </c>
      <c r="Y32" s="33">
        <v>2</v>
      </c>
      <c r="Z32" s="33"/>
      <c r="AA32" s="33"/>
      <c r="AB32" s="37">
        <v>82.5</v>
      </c>
      <c r="AC32" s="37">
        <v>2</v>
      </c>
      <c r="AD32" s="37">
        <v>40</v>
      </c>
      <c r="AE32" s="37">
        <v>40</v>
      </c>
      <c r="AF32" s="37">
        <v>4</v>
      </c>
      <c r="AG32" s="33">
        <f t="shared" si="8"/>
        <v>6</v>
      </c>
      <c r="AH32" s="33"/>
      <c r="AI32" s="33"/>
      <c r="AJ32" s="33">
        <f t="shared" si="5"/>
        <v>6</v>
      </c>
      <c r="AK32" s="23"/>
      <c r="AL32" s="23"/>
      <c r="AM32" s="23"/>
      <c r="AN32" s="23"/>
      <c r="AO32" s="22">
        <f t="shared" si="9"/>
        <v>0</v>
      </c>
      <c r="AP32" s="33">
        <f t="shared" si="7"/>
        <v>89.1218272727273</v>
      </c>
      <c r="AQ32" s="38"/>
      <c r="AR32" s="38"/>
      <c r="AS32" s="38"/>
      <c r="AT32" s="38"/>
      <c r="AU32" s="38"/>
      <c r="AV32" s="38"/>
    </row>
    <row r="33" s="1" customFormat="1" ht="12" spans="1:48">
      <c r="A33" s="24">
        <v>201626811319</v>
      </c>
      <c r="B33" s="25" t="s">
        <v>118</v>
      </c>
      <c r="C33" s="19">
        <v>55.3</v>
      </c>
      <c r="D33" s="20" t="s">
        <v>40</v>
      </c>
      <c r="E33" s="20" t="s">
        <v>40</v>
      </c>
      <c r="F33" s="21">
        <v>8</v>
      </c>
      <c r="G33" s="22">
        <v>8.37272727272727</v>
      </c>
      <c r="H33" s="23"/>
      <c r="I33" s="22">
        <v>8.37272727272727</v>
      </c>
      <c r="J33" s="23"/>
      <c r="K33" s="22"/>
      <c r="L33" s="33"/>
      <c r="M33" s="33"/>
      <c r="N33" s="22">
        <f t="shared" si="0"/>
        <v>16.3727272727273</v>
      </c>
      <c r="O33" s="22">
        <f t="shared" si="1"/>
        <v>71.6727272727273</v>
      </c>
      <c r="P33" s="23">
        <v>3.357</v>
      </c>
      <c r="Q33" s="22">
        <f t="shared" si="2"/>
        <v>83.57</v>
      </c>
      <c r="R33" s="23">
        <v>75</v>
      </c>
      <c r="S33" s="23">
        <v>73</v>
      </c>
      <c r="T33" s="22">
        <f t="shared" si="3"/>
        <v>74</v>
      </c>
      <c r="U33" s="22">
        <f t="shared" si="4"/>
        <v>79.0438181818182</v>
      </c>
      <c r="V33" s="37"/>
      <c r="W33" s="33"/>
      <c r="X33" s="33"/>
      <c r="Y33" s="33"/>
      <c r="Z33" s="33"/>
      <c r="AA33" s="33"/>
      <c r="AB33" s="37">
        <v>74</v>
      </c>
      <c r="AC33" s="37">
        <v>1.5</v>
      </c>
      <c r="AD33" s="37">
        <v>36</v>
      </c>
      <c r="AE33" s="37">
        <v>25</v>
      </c>
      <c r="AF33" s="37">
        <v>2.05</v>
      </c>
      <c r="AG33" s="33">
        <f t="shared" si="8"/>
        <v>3.55</v>
      </c>
      <c r="AH33" s="33"/>
      <c r="AI33" s="33"/>
      <c r="AJ33" s="33">
        <f t="shared" si="5"/>
        <v>3.55</v>
      </c>
      <c r="AK33" s="23"/>
      <c r="AL33" s="23"/>
      <c r="AM33" s="23"/>
      <c r="AN33" s="23"/>
      <c r="AO33" s="22">
        <f t="shared" si="9"/>
        <v>0</v>
      </c>
      <c r="AP33" s="33">
        <f t="shared" si="7"/>
        <v>82.5938181818182</v>
      </c>
      <c r="AQ33" s="38"/>
      <c r="AR33" s="38"/>
      <c r="AS33" s="38"/>
      <c r="AT33" s="38"/>
      <c r="AU33" s="38"/>
      <c r="AV33" s="38"/>
    </row>
    <row r="34" s="1" customFormat="1" ht="36" spans="1:48">
      <c r="A34" s="24">
        <v>201626811409</v>
      </c>
      <c r="B34" s="25" t="s">
        <v>119</v>
      </c>
      <c r="C34" s="19">
        <v>56.36</v>
      </c>
      <c r="D34" s="20" t="s">
        <v>106</v>
      </c>
      <c r="E34" s="20" t="s">
        <v>106</v>
      </c>
      <c r="F34" s="21">
        <v>10</v>
      </c>
      <c r="G34" s="22">
        <v>7.77272727272727</v>
      </c>
      <c r="H34" s="23"/>
      <c r="I34" s="22">
        <v>7.77272727272727</v>
      </c>
      <c r="J34" s="23"/>
      <c r="K34" s="22"/>
      <c r="L34" s="33"/>
      <c r="M34" s="33"/>
      <c r="N34" s="22">
        <f t="shared" si="0"/>
        <v>17.7727272727273</v>
      </c>
      <c r="O34" s="22">
        <f t="shared" si="1"/>
        <v>74.1327272727273</v>
      </c>
      <c r="P34" s="23">
        <v>3.573</v>
      </c>
      <c r="Q34" s="22">
        <f t="shared" si="2"/>
        <v>85.73</v>
      </c>
      <c r="R34" s="23">
        <v>76</v>
      </c>
      <c r="S34" s="23">
        <v>91</v>
      </c>
      <c r="T34" s="22">
        <f t="shared" si="3"/>
        <v>83.5</v>
      </c>
      <c r="U34" s="22">
        <f t="shared" si="4"/>
        <v>82.0278181818182</v>
      </c>
      <c r="V34" s="37"/>
      <c r="W34" s="33"/>
      <c r="X34" s="33" t="s">
        <v>120</v>
      </c>
      <c r="Y34" s="33">
        <v>2</v>
      </c>
      <c r="Z34" s="33" t="s">
        <v>121</v>
      </c>
      <c r="AA34" s="33">
        <f>427/150</f>
        <v>2.84666666666667</v>
      </c>
      <c r="AB34" s="37">
        <v>83.5</v>
      </c>
      <c r="AC34" s="37">
        <v>2</v>
      </c>
      <c r="AD34" s="37">
        <v>40</v>
      </c>
      <c r="AE34" s="37">
        <v>30</v>
      </c>
      <c r="AF34" s="37">
        <v>3</v>
      </c>
      <c r="AG34" s="33">
        <f t="shared" si="8"/>
        <v>5</v>
      </c>
      <c r="AH34" s="33"/>
      <c r="AI34" s="33"/>
      <c r="AJ34" s="33">
        <f t="shared" si="5"/>
        <v>5</v>
      </c>
      <c r="AK34" s="23" t="s">
        <v>122</v>
      </c>
      <c r="AL34" s="23">
        <v>0.5</v>
      </c>
      <c r="AM34" s="23" t="s">
        <v>123</v>
      </c>
      <c r="AN34" s="23">
        <v>1</v>
      </c>
      <c r="AO34" s="22">
        <f t="shared" si="9"/>
        <v>1.5</v>
      </c>
      <c r="AP34" s="33">
        <f t="shared" si="7"/>
        <v>93.3744848484849</v>
      </c>
      <c r="AQ34" s="38"/>
      <c r="AR34" s="38"/>
      <c r="AS34" s="38"/>
      <c r="AT34" s="38"/>
      <c r="AU34" s="38"/>
      <c r="AV34" s="38"/>
    </row>
    <row r="35" s="1" customFormat="1" ht="12" spans="1:48">
      <c r="A35" s="28">
        <v>201626811423</v>
      </c>
      <c r="B35" s="29" t="s">
        <v>124</v>
      </c>
      <c r="C35" s="19">
        <v>54.36</v>
      </c>
      <c r="D35" s="20" t="s">
        <v>106</v>
      </c>
      <c r="E35" s="20" t="s">
        <v>106</v>
      </c>
      <c r="F35" s="21">
        <v>10</v>
      </c>
      <c r="G35" s="22">
        <v>7.60909090909091</v>
      </c>
      <c r="H35" s="23"/>
      <c r="I35" s="22">
        <v>7.60909090909091</v>
      </c>
      <c r="J35" s="23"/>
      <c r="K35" s="22"/>
      <c r="L35" s="33"/>
      <c r="M35" s="33"/>
      <c r="N35" s="22">
        <f t="shared" si="0"/>
        <v>17.6090909090909</v>
      </c>
      <c r="O35" s="22">
        <f t="shared" si="1"/>
        <v>71.9690909090909</v>
      </c>
      <c r="P35" s="23">
        <v>2.981</v>
      </c>
      <c r="Q35" s="22">
        <f t="shared" si="2"/>
        <v>79.81</v>
      </c>
      <c r="R35" s="23">
        <v>80</v>
      </c>
      <c r="S35" s="23">
        <v>80</v>
      </c>
      <c r="T35" s="22">
        <f t="shared" si="3"/>
        <v>80</v>
      </c>
      <c r="U35" s="22">
        <f t="shared" si="4"/>
        <v>77.4767272727273</v>
      </c>
      <c r="V35" s="37"/>
      <c r="W35" s="33"/>
      <c r="X35" s="33" t="s">
        <v>125</v>
      </c>
      <c r="Y35" s="33">
        <v>0.5</v>
      </c>
      <c r="Z35" s="33"/>
      <c r="AA35" s="33"/>
      <c r="AB35" s="37">
        <v>80</v>
      </c>
      <c r="AC35" s="37">
        <v>2</v>
      </c>
      <c r="AD35" s="37">
        <v>26</v>
      </c>
      <c r="AE35" s="37">
        <v>20</v>
      </c>
      <c r="AF35" s="37">
        <v>1.3</v>
      </c>
      <c r="AG35" s="33">
        <f t="shared" si="8"/>
        <v>3.3</v>
      </c>
      <c r="AH35" s="33"/>
      <c r="AI35" s="33"/>
      <c r="AJ35" s="33">
        <f t="shared" si="5"/>
        <v>3.3</v>
      </c>
      <c r="AK35" s="23"/>
      <c r="AL35" s="23"/>
      <c r="AM35" s="23"/>
      <c r="AN35" s="23"/>
      <c r="AO35" s="22">
        <f t="shared" si="9"/>
        <v>0</v>
      </c>
      <c r="AP35" s="33">
        <f t="shared" si="7"/>
        <v>81.2767272727273</v>
      </c>
      <c r="AQ35" s="38"/>
      <c r="AR35" s="38"/>
      <c r="AS35" s="38"/>
      <c r="AT35" s="38"/>
      <c r="AU35" s="38"/>
      <c r="AV35" s="38"/>
    </row>
    <row r="36" s="1" customFormat="1" ht="28.8" spans="1:48">
      <c r="A36" s="30">
        <v>201626810914</v>
      </c>
      <c r="B36" s="20" t="s">
        <v>126</v>
      </c>
      <c r="C36" s="22">
        <v>54.5</v>
      </c>
      <c r="D36" s="23" t="s">
        <v>40</v>
      </c>
      <c r="E36" s="23" t="s">
        <v>40</v>
      </c>
      <c r="F36" s="21">
        <v>8</v>
      </c>
      <c r="G36" s="22">
        <v>7.44545454545455</v>
      </c>
      <c r="H36" s="23"/>
      <c r="I36" s="22">
        <v>8.60909090909091</v>
      </c>
      <c r="J36" s="23"/>
      <c r="K36" s="22"/>
      <c r="L36" s="23"/>
      <c r="M36" s="23"/>
      <c r="N36" s="22">
        <f t="shared" si="0"/>
        <v>16.6090909090909</v>
      </c>
      <c r="O36" s="22">
        <f t="shared" si="1"/>
        <v>71.1090909090909</v>
      </c>
      <c r="P36" s="23">
        <v>2.452</v>
      </c>
      <c r="Q36" s="22">
        <f t="shared" si="2"/>
        <v>74.52</v>
      </c>
      <c r="R36" s="23">
        <v>90</v>
      </c>
      <c r="S36" s="23">
        <v>82</v>
      </c>
      <c r="T36" s="22">
        <f t="shared" si="3"/>
        <v>86</v>
      </c>
      <c r="U36" s="22">
        <f t="shared" si="4"/>
        <v>74.6447272727273</v>
      </c>
      <c r="V36" s="37" t="s">
        <v>60</v>
      </c>
      <c r="W36" s="33">
        <v>0.6</v>
      </c>
      <c r="X36" s="37" t="s">
        <v>127</v>
      </c>
      <c r="Y36" s="33">
        <v>1.5</v>
      </c>
      <c r="Z36" s="37"/>
      <c r="AA36" s="37"/>
      <c r="AB36" s="37"/>
      <c r="AC36" s="37"/>
      <c r="AD36" s="37">
        <v>20</v>
      </c>
      <c r="AE36" s="37">
        <v>27</v>
      </c>
      <c r="AF36" s="37">
        <v>1.35</v>
      </c>
      <c r="AG36" s="33">
        <f t="shared" si="8"/>
        <v>1.35</v>
      </c>
      <c r="AH36" s="37"/>
      <c r="AI36" s="37"/>
      <c r="AJ36" s="33">
        <f t="shared" si="5"/>
        <v>1.35</v>
      </c>
      <c r="AK36" s="23" t="s">
        <v>128</v>
      </c>
      <c r="AL36" s="23">
        <v>1.5</v>
      </c>
      <c r="AM36" s="49" t="s">
        <v>128</v>
      </c>
      <c r="AN36" s="23">
        <v>1.5</v>
      </c>
      <c r="AO36" s="22">
        <f t="shared" si="9"/>
        <v>3</v>
      </c>
      <c r="AP36" s="33">
        <f t="shared" si="7"/>
        <v>81.0947272727273</v>
      </c>
      <c r="AQ36" s="38"/>
      <c r="AR36" s="38"/>
      <c r="AS36" s="38"/>
      <c r="AT36" s="38"/>
      <c r="AU36" s="38"/>
      <c r="AV36" s="38"/>
    </row>
    <row r="37" s="1" customFormat="1" ht="12" spans="1:48">
      <c r="A37" s="31"/>
      <c r="C37" s="32"/>
      <c r="F37" s="31"/>
      <c r="G37" s="32"/>
      <c r="I37" s="32"/>
      <c r="K37" s="32"/>
      <c r="N37" s="32"/>
      <c r="O37" s="32"/>
      <c r="Q37" s="32"/>
      <c r="T37" s="32"/>
      <c r="U37" s="32"/>
      <c r="V37" s="38"/>
      <c r="W37" s="39"/>
      <c r="X37" s="38"/>
      <c r="Y37" s="39"/>
      <c r="Z37" s="38"/>
      <c r="AA37" s="38"/>
      <c r="AB37" s="38"/>
      <c r="AC37" s="38"/>
      <c r="AD37" s="38"/>
      <c r="AE37" s="38"/>
      <c r="AF37" s="38"/>
      <c r="AG37" s="39"/>
      <c r="AH37" s="38"/>
      <c r="AI37" s="38"/>
      <c r="AJ37" s="39"/>
      <c r="AK37" s="38"/>
      <c r="AL37" s="38"/>
      <c r="AM37" s="38"/>
      <c r="AN37" s="38"/>
      <c r="AO37" s="39"/>
      <c r="AP37" s="39"/>
      <c r="AQ37" s="38"/>
      <c r="AR37" s="38"/>
      <c r="AS37" s="38"/>
      <c r="AT37" s="38"/>
      <c r="AU37" s="38"/>
      <c r="AV37" s="38"/>
    </row>
    <row r="38" spans="22:48">
      <c r="V38" s="40"/>
      <c r="W38" s="41"/>
      <c r="X38" s="40"/>
      <c r="Y38" s="41"/>
      <c r="Z38" s="40"/>
      <c r="AA38" s="40"/>
      <c r="AB38" s="40"/>
      <c r="AC38" s="40"/>
      <c r="AD38" s="40"/>
      <c r="AE38" s="40"/>
      <c r="AF38" s="40"/>
      <c r="AG38" s="41"/>
      <c r="AH38" s="40"/>
      <c r="AI38" s="40"/>
      <c r="AJ38" s="41"/>
      <c r="AK38" s="40"/>
      <c r="AL38" s="40"/>
      <c r="AM38" s="40"/>
      <c r="AN38" s="40"/>
      <c r="AO38" s="41"/>
      <c r="AP38" s="41"/>
      <c r="AQ38" s="40"/>
      <c r="AR38" s="40"/>
      <c r="AS38" s="40"/>
      <c r="AT38" s="40"/>
      <c r="AU38" s="40"/>
      <c r="AV38" s="40"/>
    </row>
    <row r="39" spans="22:48">
      <c r="V39" s="40"/>
      <c r="W39" s="41"/>
      <c r="X39" s="40"/>
      <c r="Y39" s="41"/>
      <c r="Z39" s="40"/>
      <c r="AA39" s="40"/>
      <c r="AB39" s="40"/>
      <c r="AC39" s="40"/>
      <c r="AD39" s="40"/>
      <c r="AE39" s="40"/>
      <c r="AF39" s="40"/>
      <c r="AG39" s="41"/>
      <c r="AH39" s="40"/>
      <c r="AI39" s="40"/>
      <c r="AJ39" s="41"/>
      <c r="AK39" s="40"/>
      <c r="AL39" s="40"/>
      <c r="AM39" s="40"/>
      <c r="AN39" s="40"/>
      <c r="AO39" s="41"/>
      <c r="AP39" s="41"/>
      <c r="AQ39" s="40"/>
      <c r="AR39" s="40"/>
      <c r="AS39" s="40"/>
      <c r="AT39" s="40"/>
      <c r="AU39" s="40"/>
      <c r="AV39" s="40"/>
    </row>
    <row r="40" spans="22:48">
      <c r="V40" s="40"/>
      <c r="W40" s="41"/>
      <c r="X40" s="40"/>
      <c r="Y40" s="41"/>
      <c r="Z40" s="40"/>
      <c r="AA40" s="40"/>
      <c r="AB40" s="40"/>
      <c r="AC40" s="40"/>
      <c r="AD40" s="40"/>
      <c r="AE40" s="40"/>
      <c r="AF40" s="40"/>
      <c r="AG40" s="41"/>
      <c r="AH40" s="40"/>
      <c r="AI40" s="40"/>
      <c r="AJ40" s="41"/>
      <c r="AK40" s="40"/>
      <c r="AL40" s="40"/>
      <c r="AM40" s="40"/>
      <c r="AN40" s="40"/>
      <c r="AO40" s="41"/>
      <c r="AP40" s="41"/>
      <c r="AQ40" s="40"/>
      <c r="AR40" s="40"/>
      <c r="AS40" s="40"/>
      <c r="AT40" s="40"/>
      <c r="AU40" s="40"/>
      <c r="AV40" s="40"/>
    </row>
    <row r="41" spans="22:48">
      <c r="V41" s="40"/>
      <c r="W41" s="41"/>
      <c r="X41" s="40"/>
      <c r="Y41" s="41"/>
      <c r="Z41" s="40"/>
      <c r="AA41" s="40"/>
      <c r="AB41" s="40"/>
      <c r="AC41" s="40"/>
      <c r="AD41" s="40"/>
      <c r="AE41" s="40"/>
      <c r="AF41" s="40"/>
      <c r="AG41" s="41"/>
      <c r="AH41" s="40"/>
      <c r="AI41" s="40"/>
      <c r="AJ41" s="41"/>
      <c r="AK41" s="40"/>
      <c r="AL41" s="40"/>
      <c r="AM41" s="40"/>
      <c r="AN41" s="40"/>
      <c r="AO41" s="41"/>
      <c r="AP41" s="41"/>
      <c r="AQ41" s="40"/>
      <c r="AR41" s="40"/>
      <c r="AS41" s="40"/>
      <c r="AT41" s="40"/>
      <c r="AU41" s="40"/>
      <c r="AV41" s="40"/>
    </row>
    <row r="42" spans="22:48">
      <c r="V42" s="40"/>
      <c r="W42" s="41"/>
      <c r="X42" s="40"/>
      <c r="Y42" s="41"/>
      <c r="Z42" s="40"/>
      <c r="AA42" s="40"/>
      <c r="AB42" s="40"/>
      <c r="AC42" s="40"/>
      <c r="AD42" s="40"/>
      <c r="AE42" s="40"/>
      <c r="AF42" s="40"/>
      <c r="AG42" s="41"/>
      <c r="AH42" s="40"/>
      <c r="AI42" s="40"/>
      <c r="AJ42" s="41"/>
      <c r="AK42" s="40"/>
      <c r="AL42" s="40"/>
      <c r="AM42" s="40"/>
      <c r="AN42" s="40"/>
      <c r="AO42" s="41"/>
      <c r="AP42" s="41"/>
      <c r="AQ42" s="40"/>
      <c r="AR42" s="40"/>
      <c r="AS42" s="40"/>
      <c r="AT42" s="40"/>
      <c r="AU42" s="40"/>
      <c r="AV42" s="40"/>
    </row>
    <row r="43" spans="22:48">
      <c r="V43" s="40"/>
      <c r="W43" s="41"/>
      <c r="X43" s="40"/>
      <c r="Y43" s="41"/>
      <c r="Z43" s="40"/>
      <c r="AA43" s="40"/>
      <c r="AB43" s="40"/>
      <c r="AC43" s="40"/>
      <c r="AD43" s="40"/>
      <c r="AE43" s="40"/>
      <c r="AF43" s="40"/>
      <c r="AG43" s="41"/>
      <c r="AH43" s="40"/>
      <c r="AI43" s="40"/>
      <c r="AJ43" s="41"/>
      <c r="AK43" s="40"/>
      <c r="AL43" s="40"/>
      <c r="AM43" s="40"/>
      <c r="AN43" s="40"/>
      <c r="AO43" s="41"/>
      <c r="AP43" s="41"/>
      <c r="AQ43" s="40"/>
      <c r="AR43" s="40"/>
      <c r="AS43" s="40"/>
      <c r="AT43" s="40"/>
      <c r="AU43" s="40"/>
      <c r="AV43" s="40"/>
    </row>
    <row r="44" spans="22:48">
      <c r="V44" s="40"/>
      <c r="W44" s="41"/>
      <c r="X44" s="40"/>
      <c r="Y44" s="41"/>
      <c r="Z44" s="40"/>
      <c r="AA44" s="40"/>
      <c r="AB44" s="40"/>
      <c r="AC44" s="40"/>
      <c r="AD44" s="40"/>
      <c r="AE44" s="40"/>
      <c r="AF44" s="40"/>
      <c r="AG44" s="41"/>
      <c r="AH44" s="40"/>
      <c r="AI44" s="40"/>
      <c r="AJ44" s="41"/>
      <c r="AK44" s="40"/>
      <c r="AL44" s="40"/>
      <c r="AM44" s="40"/>
      <c r="AN44" s="40"/>
      <c r="AO44" s="41"/>
      <c r="AP44" s="41"/>
      <c r="AQ44" s="40"/>
      <c r="AR44" s="40"/>
      <c r="AS44" s="40"/>
      <c r="AT44" s="40"/>
      <c r="AU44" s="40"/>
      <c r="AV44" s="40"/>
    </row>
    <row r="45" spans="22:48">
      <c r="V45" s="40"/>
      <c r="W45" s="41"/>
      <c r="X45" s="40"/>
      <c r="Y45" s="41"/>
      <c r="Z45" s="40"/>
      <c r="AA45" s="40"/>
      <c r="AB45" s="40"/>
      <c r="AC45" s="40"/>
      <c r="AD45" s="40"/>
      <c r="AE45" s="40"/>
      <c r="AF45" s="40"/>
      <c r="AG45" s="41"/>
      <c r="AH45" s="40"/>
      <c r="AI45" s="40"/>
      <c r="AJ45" s="41"/>
      <c r="AK45" s="40"/>
      <c r="AL45" s="40"/>
      <c r="AM45" s="40"/>
      <c r="AN45" s="40"/>
      <c r="AO45" s="41"/>
      <c r="AP45" s="41"/>
      <c r="AQ45" s="40"/>
      <c r="AR45" s="40"/>
      <c r="AS45" s="40"/>
      <c r="AT45" s="40"/>
      <c r="AU45" s="40"/>
      <c r="AV45" s="40"/>
    </row>
    <row r="46" spans="22:48">
      <c r="V46" s="40"/>
      <c r="W46" s="41"/>
      <c r="X46" s="40"/>
      <c r="Y46" s="41"/>
      <c r="Z46" s="40"/>
      <c r="AA46" s="40"/>
      <c r="AB46" s="40"/>
      <c r="AC46" s="40"/>
      <c r="AD46" s="40"/>
      <c r="AE46" s="40"/>
      <c r="AF46" s="40"/>
      <c r="AG46" s="41"/>
      <c r="AH46" s="40"/>
      <c r="AI46" s="40"/>
      <c r="AJ46" s="41"/>
      <c r="AK46" s="40"/>
      <c r="AL46" s="40"/>
      <c r="AM46" s="40"/>
      <c r="AN46" s="40"/>
      <c r="AO46" s="41"/>
      <c r="AP46" s="41"/>
      <c r="AQ46" s="40"/>
      <c r="AR46" s="40"/>
      <c r="AS46" s="40"/>
      <c r="AT46" s="40"/>
      <c r="AU46" s="40"/>
      <c r="AV46" s="40"/>
    </row>
    <row r="47" spans="22:48">
      <c r="V47" s="40"/>
      <c r="W47" s="41"/>
      <c r="X47" s="40"/>
      <c r="Y47" s="41"/>
      <c r="Z47" s="40"/>
      <c r="AA47" s="40"/>
      <c r="AB47" s="40"/>
      <c r="AC47" s="40"/>
      <c r="AD47" s="40"/>
      <c r="AE47" s="40"/>
      <c r="AF47" s="40"/>
      <c r="AG47" s="41"/>
      <c r="AH47" s="40"/>
      <c r="AI47" s="40"/>
      <c r="AJ47" s="41"/>
      <c r="AK47" s="40"/>
      <c r="AL47" s="40"/>
      <c r="AM47" s="40"/>
      <c r="AN47" s="40"/>
      <c r="AO47" s="41"/>
      <c r="AP47" s="41"/>
      <c r="AQ47" s="40"/>
      <c r="AR47" s="40"/>
      <c r="AS47" s="40"/>
      <c r="AT47" s="40"/>
      <c r="AU47" s="40"/>
      <c r="AV47" s="40"/>
    </row>
    <row r="48" spans="22:48">
      <c r="V48" s="40"/>
      <c r="W48" s="41"/>
      <c r="X48" s="40"/>
      <c r="Y48" s="41"/>
      <c r="Z48" s="40"/>
      <c r="AA48" s="40"/>
      <c r="AB48" s="40"/>
      <c r="AC48" s="40"/>
      <c r="AD48" s="40"/>
      <c r="AE48" s="40"/>
      <c r="AF48" s="40"/>
      <c r="AG48" s="41"/>
      <c r="AH48" s="40"/>
      <c r="AI48" s="40"/>
      <c r="AJ48" s="41"/>
      <c r="AK48" s="40"/>
      <c r="AL48" s="40"/>
      <c r="AM48" s="40"/>
      <c r="AN48" s="40"/>
      <c r="AO48" s="41"/>
      <c r="AP48" s="41"/>
      <c r="AQ48" s="40"/>
      <c r="AR48" s="40"/>
      <c r="AS48" s="40"/>
      <c r="AT48" s="40"/>
      <c r="AU48" s="40"/>
      <c r="AV48" s="40"/>
    </row>
    <row r="49" spans="22:48">
      <c r="V49" s="40"/>
      <c r="W49" s="41"/>
      <c r="X49" s="40"/>
      <c r="Y49" s="41"/>
      <c r="Z49" s="40"/>
      <c r="AA49" s="40"/>
      <c r="AB49" s="40"/>
      <c r="AC49" s="40"/>
      <c r="AD49" s="40"/>
      <c r="AE49" s="40"/>
      <c r="AF49" s="40"/>
      <c r="AG49" s="41"/>
      <c r="AH49" s="40"/>
      <c r="AI49" s="40"/>
      <c r="AJ49" s="41"/>
      <c r="AK49" s="40"/>
      <c r="AL49" s="40"/>
      <c r="AM49" s="40"/>
      <c r="AN49" s="40"/>
      <c r="AO49" s="41"/>
      <c r="AP49" s="41"/>
      <c r="AQ49" s="40"/>
      <c r="AR49" s="40"/>
      <c r="AS49" s="40"/>
      <c r="AT49" s="40"/>
      <c r="AU49" s="40"/>
      <c r="AV49" s="40"/>
    </row>
    <row r="50" spans="22:48">
      <c r="V50" s="40"/>
      <c r="W50" s="41"/>
      <c r="X50" s="40"/>
      <c r="Y50" s="41"/>
      <c r="Z50" s="40"/>
      <c r="AA50" s="40"/>
      <c r="AB50" s="40"/>
      <c r="AC50" s="40"/>
      <c r="AD50" s="40"/>
      <c r="AE50" s="40"/>
      <c r="AF50" s="40"/>
      <c r="AG50" s="41"/>
      <c r="AH50" s="40"/>
      <c r="AI50" s="40"/>
      <c r="AJ50" s="41"/>
      <c r="AK50" s="40"/>
      <c r="AL50" s="40"/>
      <c r="AM50" s="40"/>
      <c r="AN50" s="40"/>
      <c r="AO50" s="41"/>
      <c r="AP50" s="41"/>
      <c r="AQ50" s="40"/>
      <c r="AR50" s="40"/>
      <c r="AS50" s="40"/>
      <c r="AT50" s="40"/>
      <c r="AU50" s="40"/>
      <c r="AV50" s="40"/>
    </row>
    <row r="51" spans="22:48">
      <c r="V51" s="40"/>
      <c r="W51" s="41"/>
      <c r="X51" s="40"/>
      <c r="Y51" s="41"/>
      <c r="Z51" s="40"/>
      <c r="AA51" s="40"/>
      <c r="AB51" s="40"/>
      <c r="AC51" s="40"/>
      <c r="AD51" s="40"/>
      <c r="AE51" s="40"/>
      <c r="AF51" s="40"/>
      <c r="AG51" s="41"/>
      <c r="AH51" s="40"/>
      <c r="AI51" s="40"/>
      <c r="AJ51" s="41"/>
      <c r="AK51" s="40"/>
      <c r="AL51" s="40"/>
      <c r="AM51" s="40"/>
      <c r="AN51" s="40"/>
      <c r="AO51" s="41"/>
      <c r="AP51" s="41"/>
      <c r="AQ51" s="40"/>
      <c r="AR51" s="40"/>
      <c r="AS51" s="40"/>
      <c r="AT51" s="40"/>
      <c r="AU51" s="40"/>
      <c r="AV51" s="40"/>
    </row>
    <row r="52" spans="22:48">
      <c r="V52" s="40"/>
      <c r="W52" s="41"/>
      <c r="X52" s="40"/>
      <c r="Y52" s="41"/>
      <c r="Z52" s="40"/>
      <c r="AA52" s="40"/>
      <c r="AB52" s="40"/>
      <c r="AC52" s="40"/>
      <c r="AD52" s="40"/>
      <c r="AE52" s="40"/>
      <c r="AF52" s="40"/>
      <c r="AG52" s="41"/>
      <c r="AH52" s="40"/>
      <c r="AI52" s="40"/>
      <c r="AJ52" s="41"/>
      <c r="AK52" s="40"/>
      <c r="AL52" s="40"/>
      <c r="AM52" s="40"/>
      <c r="AN52" s="40"/>
      <c r="AO52" s="41"/>
      <c r="AP52" s="41"/>
      <c r="AQ52" s="40"/>
      <c r="AR52" s="40"/>
      <c r="AS52" s="40"/>
      <c r="AT52" s="40"/>
      <c r="AU52" s="40"/>
      <c r="AV52" s="40"/>
    </row>
    <row r="53" spans="22:48">
      <c r="V53" s="40"/>
      <c r="W53" s="41"/>
      <c r="X53" s="40"/>
      <c r="Y53" s="41"/>
      <c r="Z53" s="40"/>
      <c r="AA53" s="40"/>
      <c r="AB53" s="40"/>
      <c r="AC53" s="40"/>
      <c r="AD53" s="40"/>
      <c r="AE53" s="40"/>
      <c r="AF53" s="40"/>
      <c r="AG53" s="41"/>
      <c r="AH53" s="40"/>
      <c r="AI53" s="40"/>
      <c r="AJ53" s="41"/>
      <c r="AK53" s="40"/>
      <c r="AL53" s="40"/>
      <c r="AM53" s="40"/>
      <c r="AN53" s="40"/>
      <c r="AO53" s="41"/>
      <c r="AP53" s="41"/>
      <c r="AQ53" s="40"/>
      <c r="AR53" s="40"/>
      <c r="AS53" s="40"/>
      <c r="AT53" s="40"/>
      <c r="AU53" s="40"/>
      <c r="AV53" s="40"/>
    </row>
    <row r="54" spans="22:48">
      <c r="V54" s="40"/>
      <c r="W54" s="41"/>
      <c r="X54" s="40"/>
      <c r="Y54" s="41"/>
      <c r="Z54" s="40"/>
      <c r="AA54" s="40"/>
      <c r="AB54" s="40"/>
      <c r="AC54" s="40"/>
      <c r="AD54" s="40"/>
      <c r="AE54" s="40"/>
      <c r="AF54" s="40"/>
      <c r="AG54" s="41"/>
      <c r="AH54" s="40"/>
      <c r="AI54" s="40"/>
      <c r="AJ54" s="41"/>
      <c r="AK54" s="40"/>
      <c r="AL54" s="40"/>
      <c r="AM54" s="40"/>
      <c r="AN54" s="40"/>
      <c r="AO54" s="41"/>
      <c r="AP54" s="41"/>
      <c r="AQ54" s="40"/>
      <c r="AR54" s="40"/>
      <c r="AS54" s="40"/>
      <c r="AT54" s="40"/>
      <c r="AU54" s="40"/>
      <c r="AV54" s="40"/>
    </row>
    <row r="55" spans="22:48">
      <c r="V55" s="40"/>
      <c r="W55" s="41"/>
      <c r="X55" s="40"/>
      <c r="Y55" s="41"/>
      <c r="Z55" s="40"/>
      <c r="AA55" s="40"/>
      <c r="AB55" s="40"/>
      <c r="AC55" s="40"/>
      <c r="AD55" s="40"/>
      <c r="AE55" s="40"/>
      <c r="AF55" s="40"/>
      <c r="AG55" s="41"/>
      <c r="AH55" s="40"/>
      <c r="AI55" s="40"/>
      <c r="AJ55" s="41"/>
      <c r="AK55" s="40"/>
      <c r="AL55" s="40"/>
      <c r="AM55" s="40"/>
      <c r="AN55" s="40"/>
      <c r="AO55" s="41"/>
      <c r="AP55" s="41"/>
      <c r="AQ55" s="40"/>
      <c r="AR55" s="40"/>
      <c r="AS55" s="40"/>
      <c r="AT55" s="40"/>
      <c r="AU55" s="40"/>
      <c r="AV55" s="40"/>
    </row>
    <row r="56" spans="22:48">
      <c r="V56" s="40"/>
      <c r="W56" s="41"/>
      <c r="X56" s="40"/>
      <c r="Y56" s="41"/>
      <c r="Z56" s="40"/>
      <c r="AA56" s="40"/>
      <c r="AB56" s="40"/>
      <c r="AC56" s="40"/>
      <c r="AD56" s="40"/>
      <c r="AE56" s="40"/>
      <c r="AF56" s="40"/>
      <c r="AG56" s="41"/>
      <c r="AH56" s="40"/>
      <c r="AI56" s="40"/>
      <c r="AJ56" s="41"/>
      <c r="AK56" s="40"/>
      <c r="AL56" s="40"/>
      <c r="AM56" s="40"/>
      <c r="AN56" s="40"/>
      <c r="AO56" s="41"/>
      <c r="AP56" s="41"/>
      <c r="AQ56" s="40"/>
      <c r="AR56" s="40"/>
      <c r="AS56" s="40"/>
      <c r="AT56" s="40"/>
      <c r="AU56" s="40"/>
      <c r="AV56" s="40"/>
    </row>
    <row r="57" spans="22:48">
      <c r="V57" s="40"/>
      <c r="W57" s="41"/>
      <c r="X57" s="40"/>
      <c r="Y57" s="41"/>
      <c r="Z57" s="40"/>
      <c r="AA57" s="40"/>
      <c r="AB57" s="40"/>
      <c r="AC57" s="40"/>
      <c r="AD57" s="40"/>
      <c r="AE57" s="40"/>
      <c r="AF57" s="40"/>
      <c r="AG57" s="41"/>
      <c r="AH57" s="40"/>
      <c r="AI57" s="40"/>
      <c r="AJ57" s="41"/>
      <c r="AK57" s="40"/>
      <c r="AL57" s="40"/>
      <c r="AM57" s="40"/>
      <c r="AN57" s="40"/>
      <c r="AO57" s="41"/>
      <c r="AP57" s="41"/>
      <c r="AQ57" s="40"/>
      <c r="AR57" s="40"/>
      <c r="AS57" s="40"/>
      <c r="AT57" s="40"/>
      <c r="AU57" s="40"/>
      <c r="AV57" s="40"/>
    </row>
    <row r="58" spans="22:48">
      <c r="V58" s="40"/>
      <c r="W58" s="41"/>
      <c r="X58" s="40"/>
      <c r="Y58" s="41"/>
      <c r="Z58" s="40"/>
      <c r="AA58" s="40"/>
      <c r="AB58" s="40"/>
      <c r="AC58" s="40"/>
      <c r="AD58" s="40"/>
      <c r="AE58" s="40"/>
      <c r="AF58" s="40"/>
      <c r="AG58" s="41"/>
      <c r="AH58" s="40"/>
      <c r="AI58" s="40"/>
      <c r="AJ58" s="41"/>
      <c r="AK58" s="40"/>
      <c r="AL58" s="40"/>
      <c r="AM58" s="40"/>
      <c r="AN58" s="40"/>
      <c r="AO58" s="41"/>
      <c r="AP58" s="41"/>
      <c r="AQ58" s="40"/>
      <c r="AR58" s="40"/>
      <c r="AS58" s="40"/>
      <c r="AT58" s="40"/>
      <c r="AU58" s="40"/>
      <c r="AV58" s="40"/>
    </row>
    <row r="59" spans="22:48">
      <c r="V59" s="40"/>
      <c r="W59" s="41"/>
      <c r="X59" s="40"/>
      <c r="Y59" s="41"/>
      <c r="Z59" s="40"/>
      <c r="AA59" s="40"/>
      <c r="AB59" s="40"/>
      <c r="AC59" s="40"/>
      <c r="AD59" s="40"/>
      <c r="AE59" s="40"/>
      <c r="AF59" s="40"/>
      <c r="AG59" s="41"/>
      <c r="AH59" s="40"/>
      <c r="AI59" s="40"/>
      <c r="AJ59" s="41"/>
      <c r="AK59" s="40"/>
      <c r="AL59" s="40"/>
      <c r="AM59" s="40"/>
      <c r="AN59" s="40"/>
      <c r="AO59" s="41"/>
      <c r="AP59" s="41"/>
      <c r="AQ59" s="40"/>
      <c r="AR59" s="40"/>
      <c r="AS59" s="40"/>
      <c r="AT59" s="40"/>
      <c r="AU59" s="40"/>
      <c r="AV59" s="40"/>
    </row>
    <row r="60" spans="22:48">
      <c r="V60" s="40"/>
      <c r="W60" s="41"/>
      <c r="X60" s="40"/>
      <c r="Y60" s="41"/>
      <c r="Z60" s="40"/>
      <c r="AA60" s="40"/>
      <c r="AB60" s="40"/>
      <c r="AC60" s="40"/>
      <c r="AD60" s="40"/>
      <c r="AE60" s="40"/>
      <c r="AF60" s="40"/>
      <c r="AG60" s="41"/>
      <c r="AH60" s="40"/>
      <c r="AI60" s="40"/>
      <c r="AJ60" s="41"/>
      <c r="AK60" s="40"/>
      <c r="AL60" s="40"/>
      <c r="AM60" s="40"/>
      <c r="AN60" s="40"/>
      <c r="AO60" s="41"/>
      <c r="AP60" s="41"/>
      <c r="AQ60" s="40"/>
      <c r="AR60" s="40"/>
      <c r="AS60" s="40"/>
      <c r="AT60" s="40"/>
      <c r="AU60" s="40"/>
      <c r="AV60" s="40"/>
    </row>
    <row r="61" spans="22:48">
      <c r="V61" s="40"/>
      <c r="W61" s="41"/>
      <c r="X61" s="40"/>
      <c r="Y61" s="41"/>
      <c r="Z61" s="40"/>
      <c r="AA61" s="40"/>
      <c r="AB61" s="40"/>
      <c r="AC61" s="40"/>
      <c r="AD61" s="40"/>
      <c r="AE61" s="40"/>
      <c r="AF61" s="40"/>
      <c r="AG61" s="41"/>
      <c r="AH61" s="40"/>
      <c r="AI61" s="40"/>
      <c r="AJ61" s="41"/>
      <c r="AK61" s="40"/>
      <c r="AL61" s="40"/>
      <c r="AM61" s="40"/>
      <c r="AN61" s="40"/>
      <c r="AO61" s="41"/>
      <c r="AP61" s="41"/>
      <c r="AQ61" s="40"/>
      <c r="AR61" s="40"/>
      <c r="AS61" s="40"/>
      <c r="AT61" s="40"/>
      <c r="AU61" s="40"/>
      <c r="AV61" s="40"/>
    </row>
    <row r="62" spans="22:48">
      <c r="V62" s="40"/>
      <c r="W62" s="41"/>
      <c r="X62" s="40"/>
      <c r="Y62" s="41"/>
      <c r="Z62" s="40"/>
      <c r="AA62" s="40"/>
      <c r="AB62" s="40"/>
      <c r="AC62" s="40"/>
      <c r="AD62" s="40"/>
      <c r="AE62" s="40"/>
      <c r="AF62" s="40"/>
      <c r="AG62" s="41"/>
      <c r="AH62" s="40"/>
      <c r="AI62" s="40"/>
      <c r="AJ62" s="41"/>
      <c r="AK62" s="40"/>
      <c r="AL62" s="40"/>
      <c r="AM62" s="40"/>
      <c r="AN62" s="40"/>
      <c r="AO62" s="41"/>
      <c r="AP62" s="41"/>
      <c r="AQ62" s="40"/>
      <c r="AR62" s="40"/>
      <c r="AS62" s="40"/>
      <c r="AT62" s="40"/>
      <c r="AU62" s="40"/>
      <c r="AV62" s="40"/>
    </row>
    <row r="63" spans="22:48">
      <c r="V63" s="40"/>
      <c r="W63" s="41"/>
      <c r="X63" s="40"/>
      <c r="Y63" s="41"/>
      <c r="Z63" s="40"/>
      <c r="AA63" s="40"/>
      <c r="AB63" s="40"/>
      <c r="AC63" s="40"/>
      <c r="AD63" s="40"/>
      <c r="AE63" s="40"/>
      <c r="AF63" s="40"/>
      <c r="AG63" s="41"/>
      <c r="AH63" s="40"/>
      <c r="AI63" s="40"/>
      <c r="AJ63" s="41"/>
      <c r="AK63" s="40"/>
      <c r="AL63" s="40"/>
      <c r="AM63" s="40"/>
      <c r="AN63" s="40"/>
      <c r="AO63" s="41"/>
      <c r="AP63" s="41"/>
      <c r="AQ63" s="40"/>
      <c r="AR63" s="40"/>
      <c r="AS63" s="40"/>
      <c r="AT63" s="40"/>
      <c r="AU63" s="40"/>
      <c r="AV63" s="40"/>
    </row>
    <row r="64" spans="22:48">
      <c r="V64" s="40"/>
      <c r="W64" s="41"/>
      <c r="X64" s="40"/>
      <c r="Y64" s="41"/>
      <c r="Z64" s="40"/>
      <c r="AA64" s="40"/>
      <c r="AB64" s="40"/>
      <c r="AC64" s="40"/>
      <c r="AD64" s="40"/>
      <c r="AE64" s="40"/>
      <c r="AF64" s="40"/>
      <c r="AG64" s="41"/>
      <c r="AH64" s="40"/>
      <c r="AI64" s="40"/>
      <c r="AJ64" s="41"/>
      <c r="AK64" s="40"/>
      <c r="AL64" s="40"/>
      <c r="AM64" s="40"/>
      <c r="AN64" s="40"/>
      <c r="AO64" s="41"/>
      <c r="AP64" s="41"/>
      <c r="AQ64" s="40"/>
      <c r="AR64" s="40"/>
      <c r="AS64" s="40"/>
      <c r="AT64" s="40"/>
      <c r="AU64" s="40"/>
      <c r="AV64" s="40"/>
    </row>
  </sheetData>
  <sortState ref="A5:XFC36">
    <sortCondition ref="A5:A36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2018-09-25T05:22:51Z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