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<sst xmlns="http://schemas.openxmlformats.org/spreadsheetml/2006/main" count="172">
  <si>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</si>
  <si>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</si>
  <si>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</si>
  <si>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</si>
  <si>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</si>
  <si>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</si>
  <si>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</si>
  <si>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</si>
  <si>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</si>
  <si>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</si>
  <si>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</si>
  <si>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总得分</t>
  </si>
  <si>
    <t>基本评定分项目</t>
  </si>
  <si>
    <t>记实加减分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</si>
  <si>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</si>
  <si>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</si>
  <si>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</si>
  <si>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</si>
  <si>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</si>
  <si>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</si>
  <si>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</si>
  <si>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</si>
  <si>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</si>
  <si>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</si>
  <si>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</si>
  <si>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班级等级分</t>
  </si>
  <si>
    <t>寝室纪实分</t>
  </si>
  <si>
    <t>履行责任、服务奉献记实分(上限7分）</t>
  </si>
  <si>
    <t>遵章守纪加减分</t>
  </si>
  <si>
    <t>考评等级上</t>
  </si>
  <si>
    <t>考评等级下</t>
  </si>
  <si>
    <t>日常考核基本分</t>
  </si>
  <si>
    <t>活动与卫生加分项目</t>
  </si>
  <si>
    <t>体育课平均成绩</t>
  </si>
  <si>
    <t>体育课成绩得分</t>
  </si>
  <si>
    <t>早锻炼上</t>
  </si>
  <si>
    <t>早锻炼下</t>
  </si>
  <si>
    <t>早锻炼得分</t>
  </si>
  <si>
    <t>体育测评总得分</t>
  </si>
  <si>
    <t>张腾</t>
  </si>
  <si>
    <t>B</t>
  </si>
  <si>
    <t>校数学建模竞赛二等奖/1.6（团体）</t>
  </si>
  <si>
    <t>cet6-473/3.15</t>
  </si>
  <si>
    <t>马哲钰</t>
  </si>
  <si>
    <t>志愿者共计33.5h/ 2017级迎新志愿者活动6h；校勤工中心值班27.5h</t>
  </si>
  <si>
    <t>严志超</t>
  </si>
  <si>
    <t>徐博翰</t>
  </si>
  <si>
    <t>周舒宁</t>
  </si>
  <si>
    <t>周哲源</t>
  </si>
  <si>
    <t>志愿者共计11.5h/ 迎接新生志愿者活动7.5h；开学典礼大馆小凳子摆放4h</t>
  </si>
  <si>
    <t>旷课2节/-0.2</t>
  </si>
  <si>
    <t>27届专业学术竞赛三等奖/0.5</t>
  </si>
  <si>
    <t>cet6-500/3.33</t>
  </si>
  <si>
    <t>张晨宇</t>
  </si>
  <si>
    <t>校优秀团员/0.6</t>
  </si>
  <si>
    <t>21届办公技能大赛二等奖/1</t>
  </si>
  <si>
    <t>生活A/1</t>
  </si>
  <si>
    <t>诸玮东</t>
  </si>
  <si>
    <t>沈丰伟</t>
  </si>
  <si>
    <t>21届办公技能大赛一等奖/2</t>
  </si>
  <si>
    <t>杨明嵩</t>
  </si>
  <si>
    <t xml:space="preserve">校第七届服务外包创新应用大赛二等奖/1.2；27届专业学术竞赛二等奖/1 校数学建模大赛三等奖/1  全国数学竞赛三等奖/1 </t>
  </si>
  <si>
    <t>CET6-439/2.93</t>
  </si>
  <si>
    <t>周宇烈</t>
  </si>
  <si>
    <t>志愿者共计87h/ 校17-18-182017MMUM模拟联合国杭州国际青少年峰会外围志愿服务15.5h;西溪湿地志愿者8h;社区共创思维营义工活动20h;国庆西湖景区志愿者活动9h；2017年09月，科技馆志愿者34.5</t>
  </si>
  <si>
    <t>27届专业学术竞赛三等奖/0.5；20届办公技能大赛一等奖/2；21届办公技能大赛一等奖/2；省大学生物理创新竞赛三等奖/1；程序设计月赛一等/2；</t>
  </si>
  <si>
    <t>CET6-479/3.19</t>
  </si>
  <si>
    <t>4</t>
  </si>
  <si>
    <t>学习A</t>
  </si>
  <si>
    <t>江嘉辉</t>
  </si>
  <si>
    <t>志愿者共计14h/ 2017级迎新志愿者活动5h;国庆西湖景区志愿者活动9h</t>
  </si>
  <si>
    <t>金嘉权</t>
  </si>
  <si>
    <t>cet4-456/2.28</t>
  </si>
  <si>
    <t>沈洋</t>
  </si>
  <si>
    <t>志愿者共计3h/ 校运动会志愿者活动3h；</t>
  </si>
  <si>
    <t>杨选</t>
  </si>
  <si>
    <t>校第七届服务外包创新应用大赛三等奖/0.8</t>
  </si>
  <si>
    <t>cet6-461/3.07</t>
  </si>
  <si>
    <t>郑丰恺</t>
  </si>
  <si>
    <t>陈坦杰</t>
  </si>
  <si>
    <t>cet6-488/3.25</t>
  </si>
  <si>
    <t>韩帅</t>
  </si>
  <si>
    <t>2017年浙江省大学生物理创新竞赛三等奖（理论）</t>
  </si>
  <si>
    <t>秘书处干事B/0.4</t>
  </si>
  <si>
    <t>秘书处干事B/0.4 党员之家干事A/0.6</t>
  </si>
  <si>
    <t>邢方森</t>
  </si>
  <si>
    <t>志愿者共计10h/ 2017级迎新志愿者活动10h；</t>
  </si>
  <si>
    <t>28届专业学术竞赛三等奖/0.5；20届办公技能大赛三等奖/0.5；21届办公技能大赛二等奖/1</t>
  </si>
  <si>
    <t>邓鸿伟</t>
  </si>
  <si>
    <t>志愿者共计5h/ 服务外包大赛志愿者服务17h；</t>
  </si>
  <si>
    <t>16/17暑假社会实践二等奖/0.6；校级优秀暑期社会实践成员/2</t>
  </si>
  <si>
    <t>智囊团A/1.5</t>
  </si>
  <si>
    <t>智囊团A/1.5青马干事B/0.4</t>
  </si>
  <si>
    <t>韩昀祺</t>
  </si>
  <si>
    <t>21届办公技能大赛三等奖/0.5；</t>
  </si>
  <si>
    <t>纪检部干事B/0.4</t>
  </si>
  <si>
    <t>阮嘉懿</t>
  </si>
  <si>
    <t>王靖坤</t>
  </si>
  <si>
    <t>志愿者共计10h/ 2017级迎新志愿者活动10h</t>
  </si>
  <si>
    <t>cet4-440/2.20</t>
  </si>
  <si>
    <t>白长辉</t>
  </si>
  <si>
    <t>志愿者共计5h/ 2017级迎新志愿者活动5h；</t>
  </si>
  <si>
    <t>旷课1节/-0.1</t>
  </si>
  <si>
    <t>cet4-468/2.34</t>
  </si>
  <si>
    <t>班长A/1.5</t>
  </si>
  <si>
    <t>戴美怡</t>
  </si>
  <si>
    <t>院通报表扬/0.3；院优秀团干/0.3</t>
  </si>
  <si>
    <t>16/17暑假社会实践一等奖（负责人）/1.28</t>
  </si>
  <si>
    <t>28届专业学术竞赛三等奖/0.5；20届办公技能大赛二等奖/1.0；21届办公技能大赛三等奖/0.5；</t>
  </si>
  <si>
    <t>CET-6 450/3.0</t>
  </si>
  <si>
    <t>校寝室达人赛亚军/1.2</t>
  </si>
  <si>
    <t>团支书A/1.5部长团A/1.5</t>
  </si>
  <si>
    <t>赵田钰</t>
  </si>
  <si>
    <t>团总B/1</t>
  </si>
  <si>
    <t>刘天佑</t>
  </si>
  <si>
    <t>旷课4节/-0.4</t>
  </si>
  <si>
    <t>杨金璈</t>
  </si>
  <si>
    <t>28届专业学术竞赛三等奖/0.5；20届办公技能大赛三等奖/0.5；</t>
  </si>
  <si>
    <t>邓钧钰</t>
  </si>
  <si>
    <t>梁锦豪</t>
  </si>
  <si>
    <t>志愿者共计24h/ 服务外包志愿者活动7h；服务外包大赛志愿者服务17h</t>
  </si>
  <si>
    <t>16/17暑假社会实践一等奖/0.8</t>
  </si>
  <si>
    <t>cet6-443/2.95</t>
  </si>
  <si>
    <t>秘书处副部A/1.O;文体A/1</t>
  </si>
  <si>
    <t>秘书处副部B/0.5;;文体A/1</t>
  </si>
  <si>
    <t>林星</t>
  </si>
  <si>
    <t>27届专业学术竞赛三等奖/0.5；28届专业学术竞赛三等奖/0.5；</t>
  </si>
  <si>
    <t>秘书处副部A/1.O</t>
  </si>
  <si>
    <t>秘书处副部B/0.5</t>
  </si>
  <si>
    <t>王笑</t>
  </si>
  <si>
    <t>28届专业学术竞赛三等奖/0.5；</t>
  </si>
  <si>
    <t>张涛</t>
  </si>
  <si>
    <t>27届专业学术竞赛三等奖/0.5；21届办公技能大赛一等奖/2</t>
  </si>
  <si>
    <t>彭浩谦</t>
  </si>
  <si>
    <t>志愿者工时共计85h/学运会85h</t>
  </si>
  <si>
    <t>部长团A/1.5</t>
  </si>
  <si>
    <t>赵宇豪</t>
  </si>
  <si>
    <t>志愿者共计14h/ 浙江图书馆志愿者活动21.5h;杭州计算机协会换届协助7h</t>
  </si>
  <si>
    <t>cet4-429/2.15</t>
  </si>
  <si>
    <t>李舟扬</t>
  </si>
  <si>
    <t>暑调学院一等奖/2（请出示证明材料）</t>
  </si>
  <si>
    <t>28届专业学术竞赛二等奖/1.0；21届办公技能大赛三等奖/0.5；</t>
  </si>
  <si>
    <t>外联干事A/0.6;宣调A/1</t>
  </si>
  <si>
    <t>外联干事A/0.6;;宣调A/1</t>
  </si>
  <si>
    <t>倪锦鑫</t>
  </si>
  <si>
    <t>外联部干事A/0.6</t>
  </si>
  <si>
    <t>吴梦泽</t>
  </si>
  <si>
    <t>校第七届服务外包创新应用大赛二等奖</t>
  </si>
  <si>
    <t>居家豪</t>
  </si>
  <si>
    <t>刘恩椤</t>
  </si>
  <si>
    <t>校级优秀暑期社会实践成员/2</t>
  </si>
  <si>
    <t>智囊团B/1</t>
  </si>
  <si>
    <r>
      <rPr>
        <sz val="11"/>
        <color theme="1"/>
        <rFont val="宋体"/>
        <charset val="134"/>
        <scheme val="minor"/>
      </rPr>
      <t>智囊团B/1</t>
    </r>
    <r>
      <rPr>
        <sz val="11"/>
        <color theme="1"/>
        <rFont val="宋体"/>
        <charset val="134"/>
        <scheme val="minor"/>
      </rPr>
      <t xml:space="preserve"> 外联副部A/1</t>
    </r>
  </si>
  <si>
    <t>骆浩东</t>
  </si>
  <si>
    <t>外联部副部B/0.5</t>
  </si>
  <si>
    <t>外联部干事B/0.4</t>
  </si>
  <si>
    <t>丁桢耀</t>
  </si>
  <si>
    <t>A</t>
  </si>
  <si>
    <t>CET-6 438/2.92</t>
  </si>
  <si>
    <t>刘冠良</t>
  </si>
  <si>
    <t>志愿者共计44h/ 校勤工中心值班44h；</t>
  </si>
  <si>
    <t>cet4-486/2.43</t>
  </si>
  <si>
    <t>施蔚斌</t>
  </si>
  <si>
    <t>涂再立</t>
  </si>
  <si>
    <t>2018中国高校计算机大赛-团体程序设计天梯赛一等奖/9.6；ACM-ICPC青岛区域赛银牌/8（团体）；ACM-ICPC西安区域赛银奖/8</t>
  </si>
  <si>
    <t>解钧焱</t>
  </si>
  <si>
    <t>27届专业学术竞赛三等奖/0.5；</t>
  </si>
  <si>
    <t>cet4-458/2.29</t>
  </si>
  <si>
    <t>陈凡钒</t>
  </si>
  <si>
    <t>樊万理</t>
  </si>
  <si>
    <t>党员之家副部 B/0.5</t>
  </si>
  <si>
    <t>姚森峻</t>
  </si>
</sst>
</file>

<file path=xl/styles.xml><?xml version="1.0" encoding="utf-8"?>
<styleSheet xmlns="http://schemas.openxmlformats.org/spreadsheetml/2006/main">
  <numFmts count="10">
    <numFmt numFmtId="176" formatCode="#,##0_ "/>
    <numFmt numFmtId="43" formatCode="_ * #,##0.00_ ;_ * \-#,##0.00_ ;_ * &quot;-&quot;??_ ;_ @_ "/>
    <numFmt numFmtId="177" formatCode="#,##0.00_ "/>
    <numFmt numFmtId="178" formatCode="0_);[Red]\(0\)"/>
    <numFmt numFmtId="179" formatCode="0_ "/>
    <numFmt numFmtId="180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81" formatCode="#,##0.00&quot; &quot;"/>
  </numFmts>
  <fonts count="3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1"/>
      <name val="宋体"/>
      <charset val="134"/>
      <scheme val="minor"/>
    </font>
    <font>
      <sz val="10"/>
      <color indexed="8"/>
      <name val="MS Sans Serif"/>
      <charset val="134"/>
    </font>
    <font>
      <sz val="10"/>
      <color rgb="FFFF0000"/>
      <name val="宋体"/>
      <charset val="134"/>
      <scheme val="minor"/>
    </font>
    <font>
      <sz val="10"/>
      <color indexed="0"/>
      <name val="宋体"/>
      <charset val="134"/>
      <scheme val="minor"/>
    </font>
    <font>
      <sz val="10"/>
      <color indexed="0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2" fillId="2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7" fillId="7" borderId="11" applyNumberFormat="0" applyAlignment="0" applyProtection="0">
      <alignment vertical="center"/>
    </xf>
    <xf numFmtId="0" fontId="22" fillId="7" borderId="7" applyNumberFormat="0" applyAlignment="0" applyProtection="0">
      <alignment vertical="center"/>
    </xf>
    <xf numFmtId="0" fontId="24" fillId="14" borderId="8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0" borderId="0"/>
    <xf numFmtId="0" fontId="21" fillId="29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0" borderId="0"/>
  </cellStyleXfs>
  <cellXfs count="12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179" fontId="0" fillId="0" borderId="0" xfId="0" applyNumberFormat="1" applyFont="1" applyAlignment="1">
      <alignment horizontal="right" vertical="center" wrapText="1"/>
    </xf>
    <xf numFmtId="0" fontId="0" fillId="0" borderId="0" xfId="0" applyFont="1" applyAlignment="1">
      <alignment vertical="center" wrapText="1"/>
    </xf>
    <xf numFmtId="180" fontId="0" fillId="0" borderId="0" xfId="0" applyNumberFormat="1" applyFont="1" applyAlignment="1">
      <alignment horizontal="center" vertical="center" wrapText="1"/>
    </xf>
    <xf numFmtId="179" fontId="0" fillId="0" borderId="0" xfId="0" applyNumberFormat="1" applyFont="1" applyAlignment="1">
      <alignment vertical="center" wrapText="1"/>
    </xf>
    <xf numFmtId="180" fontId="0" fillId="0" borderId="0" xfId="0" applyNumberFormat="1" applyFont="1" applyAlignment="1">
      <alignment vertical="center" wrapText="1"/>
    </xf>
    <xf numFmtId="180" fontId="0" fillId="0" borderId="0" xfId="0" applyNumberFormat="1" applyFont="1" applyAlignment="1">
      <alignment horizontal="right" vertical="center" wrapText="1"/>
    </xf>
    <xf numFmtId="179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80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79" fontId="2" fillId="0" borderId="1" xfId="0" applyNumberFormat="1" applyFont="1" applyBorder="1" applyAlignment="1">
      <alignment horizontal="center" wrapText="1"/>
    </xf>
    <xf numFmtId="180" fontId="0" fillId="0" borderId="1" xfId="0" applyNumberFormat="1" applyFont="1" applyBorder="1" applyAlignment="1">
      <alignment horizontal="center" wrapText="1"/>
    </xf>
    <xf numFmtId="0" fontId="3" fillId="0" borderId="1" xfId="50" applyFont="1" applyBorder="1" applyAlignment="1">
      <alignment horizontal="center" wrapText="1"/>
    </xf>
    <xf numFmtId="179" fontId="3" fillId="0" borderId="1" xfId="50" applyNumberFormat="1" applyFont="1" applyBorder="1" applyAlignment="1">
      <alignment horizontal="center" wrapText="1"/>
    </xf>
    <xf numFmtId="180" fontId="3" fillId="0" borderId="1" xfId="50" applyNumberFormat="1" applyFont="1" applyBorder="1" applyAlignment="1">
      <alignment horizontal="center" wrapText="1"/>
    </xf>
    <xf numFmtId="177" fontId="3" fillId="0" borderId="1" xfId="0" applyNumberFormat="1" applyFont="1" applyBorder="1" applyAlignment="1">
      <alignment horizontal="center" wrapText="1"/>
    </xf>
    <xf numFmtId="179" fontId="3" fillId="0" borderId="1" xfId="0" applyNumberFormat="1" applyFont="1" applyBorder="1" applyAlignment="1">
      <alignment horizontal="center" wrapText="1"/>
    </xf>
    <xf numFmtId="180" fontId="3" fillId="0" borderId="2" xfId="0" applyNumberFormat="1" applyFont="1" applyBorder="1" applyAlignment="1">
      <alignment horizontal="center" wrapText="1"/>
    </xf>
    <xf numFmtId="180" fontId="3" fillId="0" borderId="3" xfId="0" applyNumberFormat="1" applyFont="1" applyBorder="1" applyAlignment="1">
      <alignment horizontal="center" wrapText="1"/>
    </xf>
    <xf numFmtId="180" fontId="3" fillId="0" borderId="1" xfId="0" applyNumberFormat="1" applyFont="1" applyBorder="1" applyAlignment="1">
      <alignment horizontal="center" wrapText="1"/>
    </xf>
    <xf numFmtId="179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180" fontId="4" fillId="0" borderId="1" xfId="0" applyNumberFormat="1" applyFont="1" applyBorder="1" applyAlignment="1">
      <alignment horizontal="right" vertical="center" wrapText="1"/>
    </xf>
    <xf numFmtId="177" fontId="4" fillId="0" borderId="1" xfId="0" applyNumberFormat="1" applyFont="1" applyBorder="1" applyAlignment="1">
      <alignment horizontal="right" vertical="center" wrapText="1"/>
    </xf>
    <xf numFmtId="179" fontId="4" fillId="0" borderId="1" xfId="0" applyNumberFormat="1" applyFont="1" applyBorder="1" applyAlignment="1">
      <alignment vertical="center" wrapText="1"/>
    </xf>
    <xf numFmtId="180" fontId="0" fillId="0" borderId="1" xfId="0" applyNumberFormat="1" applyBorder="1" applyAlignment="1">
      <alignment vertical="center" wrapText="1"/>
    </xf>
    <xf numFmtId="177" fontId="4" fillId="0" borderId="1" xfId="0" applyNumberFormat="1" applyFont="1" applyBorder="1" applyAlignment="1">
      <alignment vertical="center" wrapText="1"/>
    </xf>
    <xf numFmtId="179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180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78" fontId="1" fillId="0" borderId="1" xfId="0" applyNumberFormat="1" applyFont="1" applyFill="1" applyBorder="1" applyAlignment="1">
      <alignment horizontal="right" vertical="center" wrapText="1"/>
    </xf>
    <xf numFmtId="180" fontId="5" fillId="0" borderId="1" xfId="0" applyNumberFormat="1" applyFont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right" vertical="center" wrapText="1"/>
    </xf>
    <xf numFmtId="179" fontId="5" fillId="0" borderId="1" xfId="0" applyNumberFormat="1" applyFont="1" applyFill="1" applyBorder="1" applyAlignment="1">
      <alignment horizontal="right" wrapText="1"/>
    </xf>
    <xf numFmtId="0" fontId="5" fillId="0" borderId="1" xfId="0" applyNumberFormat="1" applyFont="1" applyFill="1" applyBorder="1" applyAlignment="1">
      <alignment horizontal="right" wrapText="1"/>
    </xf>
    <xf numFmtId="179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179" fontId="7" fillId="0" borderId="1" xfId="0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right" vertical="center" wrapText="1"/>
    </xf>
    <xf numFmtId="179" fontId="1" fillId="0" borderId="1" xfId="0" applyNumberFormat="1" applyFont="1" applyFill="1" applyBorder="1" applyAlignment="1">
      <alignment vertical="center" wrapText="1"/>
    </xf>
    <xf numFmtId="179" fontId="1" fillId="0" borderId="0" xfId="0" applyNumberFormat="1" applyFont="1" applyAlignment="1">
      <alignment horizontal="right" vertical="center" wrapText="1"/>
    </xf>
    <xf numFmtId="180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179" fontId="1" fillId="0" borderId="0" xfId="0" applyNumberFormat="1" applyFont="1" applyAlignment="1">
      <alignment vertical="center" wrapText="1"/>
    </xf>
    <xf numFmtId="180" fontId="1" fillId="0" borderId="0" xfId="0" applyNumberFormat="1" applyFont="1" applyAlignment="1">
      <alignment vertical="center" wrapText="1"/>
    </xf>
    <xf numFmtId="180" fontId="2" fillId="0" borderId="1" xfId="0" applyNumberFormat="1" applyFont="1" applyBorder="1" applyAlignment="1">
      <alignment horizontal="right" wrapText="1"/>
    </xf>
    <xf numFmtId="180" fontId="3" fillId="0" borderId="1" xfId="50" applyNumberFormat="1" applyFont="1" applyBorder="1" applyAlignment="1">
      <alignment horizontal="right" wrapText="1"/>
    </xf>
    <xf numFmtId="180" fontId="3" fillId="0" borderId="4" xfId="0" applyNumberFormat="1" applyFont="1" applyBorder="1" applyAlignment="1">
      <alignment horizontal="center" wrapText="1"/>
    </xf>
    <xf numFmtId="180" fontId="3" fillId="0" borderId="1" xfId="0" applyNumberFormat="1" applyFont="1" applyBorder="1" applyAlignment="1">
      <alignment horizontal="right" wrapText="1"/>
    </xf>
    <xf numFmtId="181" fontId="8" fillId="3" borderId="5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wrapText="1"/>
    </xf>
    <xf numFmtId="49" fontId="10" fillId="3" borderId="5" xfId="0" applyNumberFormat="1" applyFont="1" applyFill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0" fontId="9" fillId="4" borderId="1" xfId="0" applyNumberFormat="1" applyFont="1" applyFill="1" applyBorder="1" applyAlignment="1">
      <alignment vertical="center" wrapText="1"/>
    </xf>
    <xf numFmtId="0" fontId="10" fillId="3" borderId="5" xfId="0" applyFont="1" applyFill="1" applyBorder="1" applyAlignment="1">
      <alignment vertical="center" wrapText="1"/>
    </xf>
    <xf numFmtId="180" fontId="1" fillId="0" borderId="1" xfId="0" applyNumberFormat="1" applyFont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  <xf numFmtId="49" fontId="10" fillId="0" borderId="5" xfId="0" applyNumberFormat="1" applyFont="1" applyFill="1" applyBorder="1" applyAlignment="1">
      <alignment vertical="center" wrapText="1"/>
    </xf>
    <xf numFmtId="177" fontId="4" fillId="0" borderId="1" xfId="0" applyNumberFormat="1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80" fontId="1" fillId="0" borderId="1" xfId="0" applyNumberFormat="1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vertical="center" wrapText="1"/>
    </xf>
    <xf numFmtId="0" fontId="11" fillId="4" borderId="1" xfId="0" applyNumberFormat="1" applyFont="1" applyFill="1" applyBorder="1" applyAlignment="1">
      <alignment vertical="center" wrapText="1"/>
    </xf>
    <xf numFmtId="0" fontId="13" fillId="0" borderId="1" xfId="50" applyFont="1" applyBorder="1" applyAlignment="1">
      <alignment horizontal="center" wrapText="1"/>
    </xf>
    <xf numFmtId="180" fontId="13" fillId="0" borderId="1" xfId="50" applyNumberFormat="1" applyFont="1" applyBorder="1" applyAlignment="1">
      <alignment horizontal="center" wrapText="1"/>
    </xf>
    <xf numFmtId="180" fontId="14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77" fontId="4" fillId="4" borderId="1" xfId="0" applyNumberFormat="1" applyFont="1" applyFill="1" applyBorder="1" applyAlignment="1">
      <alignment vertical="center" wrapText="1"/>
    </xf>
    <xf numFmtId="0" fontId="4" fillId="4" borderId="1" xfId="0" applyNumberFormat="1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180" fontId="7" fillId="4" borderId="1" xfId="0" applyNumberFormat="1" applyFont="1" applyFill="1" applyBorder="1" applyAlignment="1">
      <alignment vertical="center" wrapText="1"/>
    </xf>
    <xf numFmtId="180" fontId="14" fillId="4" borderId="1" xfId="0" applyNumberFormat="1" applyFont="1" applyFill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176" fontId="4" fillId="0" borderId="1" xfId="0" applyNumberFormat="1" applyFont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80" fontId="13" fillId="0" borderId="1" xfId="50" applyNumberFormat="1" applyFont="1" applyBorder="1" applyAlignment="1">
      <alignment horizontal="right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50" applyNumberFormat="1" applyFont="1" applyFill="1" applyBorder="1" applyAlignment="1">
      <alignment horizontal="center" wrapText="1"/>
    </xf>
    <xf numFmtId="180" fontId="4" fillId="0" borderId="1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180" fontId="14" fillId="0" borderId="1" xfId="0" applyNumberFormat="1" applyFont="1" applyBorder="1" applyAlignment="1">
      <alignment horizontal="right" vertical="center" wrapText="1"/>
    </xf>
    <xf numFmtId="0" fontId="14" fillId="0" borderId="2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180" fontId="7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1" fillId="0" borderId="2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8" fillId="0" borderId="2" xfId="0" applyNumberFormat="1" applyFont="1" applyBorder="1" applyAlignment="1">
      <alignment horizontal="right" vertical="center" wrapText="1"/>
    </xf>
    <xf numFmtId="0" fontId="14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180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17" fillId="0" borderId="1" xfId="0" applyFont="1" applyBorder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>
      <alignment vertical="center"/>
    </xf>
    <xf numFmtId="0" fontId="18" fillId="0" borderId="1" xfId="0" applyFont="1" applyBorder="1" applyAlignment="1">
      <alignment vertical="center" wrapText="1"/>
    </xf>
    <xf numFmtId="180" fontId="1" fillId="0" borderId="0" xfId="0" applyNumberFormat="1" applyFont="1" applyBorder="1" applyAlignment="1">
      <alignment vertical="center" wrapText="1"/>
    </xf>
    <xf numFmtId="180" fontId="0" fillId="0" borderId="0" xfId="0" applyNumberFormat="1" applyFont="1" applyBorder="1" applyAlignment="1">
      <alignment vertical="center" wrapText="1"/>
    </xf>
    <xf numFmtId="180" fontId="13" fillId="0" borderId="1" xfId="0" applyNumberFormat="1" applyFont="1" applyBorder="1" applyAlignment="1">
      <alignment horizontal="center" wrapText="1"/>
    </xf>
    <xf numFmtId="180" fontId="13" fillId="0" borderId="1" xfId="44" applyNumberFormat="1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180" fontId="3" fillId="0" borderId="1" xfId="44" applyNumberFormat="1" applyFont="1" applyBorder="1" applyAlignment="1">
      <alignment horizontal="center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_计科1101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75"/>
  <sheetViews>
    <sheetView tabSelected="1" zoomScale="85" zoomScaleNormal="85" workbookViewId="0">
      <pane xSplit="2" ySplit="4" topLeftCell="E23" activePane="bottomRight" state="frozen"/>
      <selection/>
      <selection pane="topRight"/>
      <selection pane="bottomLeft"/>
      <selection pane="bottomRight" activeCell="L38" sqref="L38"/>
    </sheetView>
  </sheetViews>
  <sheetFormatPr defaultColWidth="9" defaultRowHeight="14.4"/>
  <cols>
    <col min="1" max="1" width="13.75" style="2" customWidth="1"/>
    <col min="2" max="2" width="8.75" style="3" customWidth="1"/>
    <col min="3" max="3" width="10.75" style="4" customWidth="1"/>
    <col min="4" max="5" width="10.75" style="3" customWidth="1"/>
    <col min="6" max="6" width="6.75" style="5" customWidth="1"/>
    <col min="7" max="7" width="8.75" style="6" customWidth="1"/>
    <col min="8" max="8" width="10.75" style="3" customWidth="1"/>
    <col min="9" max="9" width="6.75" style="6" customWidth="1"/>
    <col min="10" max="10" width="28.75" style="3" customWidth="1"/>
    <col min="11" max="11" width="6.75" style="6" customWidth="1"/>
    <col min="12" max="12" width="16.75" style="3" customWidth="1"/>
    <col min="13" max="13" width="6.75" style="7" customWidth="1"/>
    <col min="14" max="15" width="6.75" style="6" customWidth="1"/>
    <col min="16" max="16" width="10.75" style="3" customWidth="1"/>
    <col min="17" max="17" width="6.75" style="6" customWidth="1"/>
    <col min="18" max="19" width="10.75" style="3" customWidth="1"/>
    <col min="20" max="21" width="8.75" style="6" customWidth="1"/>
    <col min="22" max="22" width="20.75" style="3" customWidth="1"/>
    <col min="23" max="23" width="6.75" style="6" customWidth="1"/>
    <col min="24" max="24" width="28.75" style="3" customWidth="1"/>
    <col min="25" max="25" width="6.75" style="7" customWidth="1"/>
    <col min="26" max="26" width="14.75" style="3" customWidth="1"/>
    <col min="27" max="27" width="6.75" style="6" customWidth="1"/>
    <col min="28" max="29" width="10.75" style="3" customWidth="1"/>
    <col min="30" max="31" width="8.75" style="3" customWidth="1"/>
    <col min="32" max="32" width="6.75" style="3" customWidth="1"/>
    <col min="33" max="33" width="8.75" style="6" customWidth="1"/>
    <col min="34" max="34" width="14.75" style="3" customWidth="1"/>
    <col min="35" max="35" width="6.75" style="3" customWidth="1"/>
    <col min="36" max="36" width="6.75" style="6" customWidth="1"/>
    <col min="37" max="37" width="10.75" style="3" customWidth="1"/>
    <col min="38" max="38" width="6.75" style="3" customWidth="1"/>
    <col min="39" max="39" width="10.75" style="3" customWidth="1"/>
    <col min="40" max="40" width="6.75" style="3" customWidth="1"/>
    <col min="41" max="41" width="6.75" style="6" customWidth="1"/>
    <col min="42" max="42" width="8.75" style="6" customWidth="1"/>
    <col min="43" max="16384" width="9" style="3"/>
  </cols>
  <sheetData>
    <row r="1" spans="1:44">
      <c r="A1" s="8" t="s">
        <v>0</v>
      </c>
      <c r="B1" s="9" t="s">
        <v>1</v>
      </c>
      <c r="C1" s="10" t="s">
        <v>2</v>
      </c>
      <c r="D1" s="11"/>
      <c r="E1" s="11"/>
      <c r="F1" s="12"/>
      <c r="G1" s="10"/>
      <c r="H1" s="11"/>
      <c r="I1" s="10"/>
      <c r="J1" s="11"/>
      <c r="K1" s="10"/>
      <c r="L1" s="11"/>
      <c r="M1" s="50"/>
      <c r="N1" s="10"/>
      <c r="O1" s="10"/>
      <c r="P1" s="11" t="s">
        <v>3</v>
      </c>
      <c r="Q1" s="10"/>
      <c r="R1" s="11" t="s">
        <v>4</v>
      </c>
      <c r="S1" s="11"/>
      <c r="T1" s="10"/>
      <c r="U1" s="10" t="s">
        <v>5</v>
      </c>
      <c r="V1" s="71" t="s">
        <v>6</v>
      </c>
      <c r="W1" s="72"/>
      <c r="X1" s="71" t="s">
        <v>7</v>
      </c>
      <c r="Y1" s="85"/>
      <c r="Z1" s="71" t="s">
        <v>8</v>
      </c>
      <c r="AA1" s="72"/>
      <c r="AB1" s="86" t="s">
        <v>9</v>
      </c>
      <c r="AC1" s="86"/>
      <c r="AD1" s="86"/>
      <c r="AE1" s="86"/>
      <c r="AF1" s="86"/>
      <c r="AG1" s="109"/>
      <c r="AH1" s="86"/>
      <c r="AI1" s="86"/>
      <c r="AJ1" s="109"/>
      <c r="AK1" s="110" t="s">
        <v>10</v>
      </c>
      <c r="AL1" s="110"/>
      <c r="AM1" s="110"/>
      <c r="AN1" s="110"/>
      <c r="AO1" s="122"/>
      <c r="AP1" s="123" t="s">
        <v>11</v>
      </c>
      <c r="AQ1" s="124"/>
      <c r="AR1" s="124"/>
    </row>
    <row r="2" spans="1:44">
      <c r="A2" s="8"/>
      <c r="B2" s="9"/>
      <c r="C2" s="13" t="s">
        <v>12</v>
      </c>
      <c r="D2" s="14" t="s">
        <v>13</v>
      </c>
      <c r="E2" s="14"/>
      <c r="F2" s="15"/>
      <c r="G2" s="16"/>
      <c r="H2" s="14"/>
      <c r="I2" s="16"/>
      <c r="J2" s="14"/>
      <c r="K2" s="16"/>
      <c r="L2" s="14"/>
      <c r="M2" s="51"/>
      <c r="N2" s="13"/>
      <c r="O2" s="13" t="s">
        <v>11</v>
      </c>
      <c r="P2" s="14" t="s">
        <v>14</v>
      </c>
      <c r="Q2" s="16" t="s">
        <v>15</v>
      </c>
      <c r="R2" s="14" t="s">
        <v>16</v>
      </c>
      <c r="S2" s="14" t="s">
        <v>17</v>
      </c>
      <c r="T2" s="16" t="s">
        <v>18</v>
      </c>
      <c r="U2" s="10"/>
      <c r="V2" s="14" t="s">
        <v>19</v>
      </c>
      <c r="W2" s="16" t="s">
        <v>15</v>
      </c>
      <c r="X2" s="14" t="s">
        <v>19</v>
      </c>
      <c r="Y2" s="16" t="s">
        <v>15</v>
      </c>
      <c r="Z2" s="14" t="s">
        <v>19</v>
      </c>
      <c r="AA2" s="16" t="s">
        <v>15</v>
      </c>
      <c r="AB2" s="14" t="s">
        <v>20</v>
      </c>
      <c r="AC2" s="14"/>
      <c r="AD2" s="14"/>
      <c r="AE2" s="14"/>
      <c r="AF2" s="14"/>
      <c r="AG2" s="16"/>
      <c r="AH2" s="14" t="s">
        <v>21</v>
      </c>
      <c r="AI2" s="14"/>
      <c r="AJ2" s="16" t="s">
        <v>22</v>
      </c>
      <c r="AK2" s="111" t="s">
        <v>23</v>
      </c>
      <c r="AL2" s="111" t="s">
        <v>15</v>
      </c>
      <c r="AM2" s="111" t="s">
        <v>24</v>
      </c>
      <c r="AN2" s="111" t="s">
        <v>15</v>
      </c>
      <c r="AO2" s="21" t="s">
        <v>11</v>
      </c>
      <c r="AP2" s="125" t="s">
        <v>15</v>
      </c>
      <c r="AQ2" s="124"/>
      <c r="AR2" s="124"/>
    </row>
    <row r="3" spans="1:44">
      <c r="A3" s="8"/>
      <c r="B3" s="9"/>
      <c r="C3" s="13"/>
      <c r="D3" s="17" t="s">
        <v>25</v>
      </c>
      <c r="E3" s="17"/>
      <c r="F3" s="18"/>
      <c r="G3" s="19" t="s">
        <v>26</v>
      </c>
      <c r="H3" s="20"/>
      <c r="I3" s="52"/>
      <c r="J3" s="17" t="s">
        <v>27</v>
      </c>
      <c r="K3" s="21"/>
      <c r="L3" s="17" t="s">
        <v>28</v>
      </c>
      <c r="M3" s="53"/>
      <c r="N3" s="13" t="s">
        <v>15</v>
      </c>
      <c r="O3" s="13"/>
      <c r="P3" s="14"/>
      <c r="Q3" s="16"/>
      <c r="R3" s="14"/>
      <c r="S3" s="14"/>
      <c r="T3" s="16"/>
      <c r="U3" s="10"/>
      <c r="V3" s="14"/>
      <c r="W3" s="16"/>
      <c r="X3" s="14"/>
      <c r="Y3" s="16"/>
      <c r="Z3" s="14"/>
      <c r="AA3" s="16"/>
      <c r="AB3" s="14"/>
      <c r="AC3" s="14"/>
      <c r="AD3" s="14"/>
      <c r="AE3" s="14"/>
      <c r="AF3" s="14"/>
      <c r="AG3" s="16"/>
      <c r="AH3" s="14"/>
      <c r="AI3" s="14"/>
      <c r="AJ3" s="16"/>
      <c r="AK3" s="111"/>
      <c r="AL3" s="111"/>
      <c r="AM3" s="111"/>
      <c r="AN3" s="111"/>
      <c r="AO3" s="21"/>
      <c r="AP3" s="125"/>
      <c r="AQ3" s="124"/>
      <c r="AR3" s="124"/>
    </row>
    <row r="4" ht="27.95" customHeight="1" spans="1:44">
      <c r="A4" s="8"/>
      <c r="B4" s="9"/>
      <c r="C4" s="13"/>
      <c r="D4" s="17" t="s">
        <v>29</v>
      </c>
      <c r="E4" s="17" t="s">
        <v>30</v>
      </c>
      <c r="F4" s="18" t="s">
        <v>11</v>
      </c>
      <c r="G4" s="21" t="s">
        <v>31</v>
      </c>
      <c r="H4" s="9" t="s">
        <v>32</v>
      </c>
      <c r="I4" s="13" t="s">
        <v>15</v>
      </c>
      <c r="J4" s="17" t="s">
        <v>19</v>
      </c>
      <c r="K4" s="21" t="s">
        <v>15</v>
      </c>
      <c r="L4" s="17" t="s">
        <v>19</v>
      </c>
      <c r="M4" s="21" t="s">
        <v>15</v>
      </c>
      <c r="N4" s="13"/>
      <c r="O4" s="13"/>
      <c r="P4" s="9"/>
      <c r="Q4" s="13"/>
      <c r="R4" s="9"/>
      <c r="S4" s="9"/>
      <c r="T4" s="13"/>
      <c r="U4" s="10"/>
      <c r="V4" s="9"/>
      <c r="W4" s="13"/>
      <c r="X4" s="9"/>
      <c r="Y4" s="13"/>
      <c r="Z4" s="14"/>
      <c r="AA4" s="16"/>
      <c r="AB4" s="87" t="s">
        <v>33</v>
      </c>
      <c r="AC4" s="14" t="s">
        <v>34</v>
      </c>
      <c r="AD4" s="14" t="s">
        <v>35</v>
      </c>
      <c r="AE4" s="14" t="s">
        <v>36</v>
      </c>
      <c r="AF4" s="14" t="s">
        <v>37</v>
      </c>
      <c r="AG4" s="16" t="s">
        <v>38</v>
      </c>
      <c r="AH4" s="14" t="s">
        <v>19</v>
      </c>
      <c r="AI4" s="14" t="s">
        <v>15</v>
      </c>
      <c r="AJ4" s="16"/>
      <c r="AK4" s="111"/>
      <c r="AL4" s="111"/>
      <c r="AM4" s="111"/>
      <c r="AN4" s="111"/>
      <c r="AO4" s="21"/>
      <c r="AP4" s="125"/>
      <c r="AQ4" s="124"/>
      <c r="AR4" s="124"/>
    </row>
    <row r="5" s="1" customFormat="1" ht="24" spans="1:44">
      <c r="A5" s="22">
        <v>201501390824</v>
      </c>
      <c r="B5" s="23" t="s">
        <v>39</v>
      </c>
      <c r="C5" s="24">
        <v>56.04</v>
      </c>
      <c r="D5" s="25" t="s">
        <v>40</v>
      </c>
      <c r="E5" s="25" t="s">
        <v>40</v>
      </c>
      <c r="F5" s="26">
        <v>8</v>
      </c>
      <c r="G5" s="27">
        <v>7.85714285714286</v>
      </c>
      <c r="H5" s="28"/>
      <c r="I5" s="27">
        <v>7.85714285714286</v>
      </c>
      <c r="J5" s="54"/>
      <c r="K5" s="28"/>
      <c r="L5" s="28"/>
      <c r="M5" s="36"/>
      <c r="N5" s="34">
        <f>F5+I5+K5+M5</f>
        <v>15.8571428571429</v>
      </c>
      <c r="O5" s="34">
        <f>C5+N5</f>
        <v>71.8971428571429</v>
      </c>
      <c r="P5" s="55">
        <v>3.73</v>
      </c>
      <c r="Q5" s="34">
        <f t="shared" ref="Q5:Q15" si="0">P5*10+50</f>
        <v>87.3</v>
      </c>
      <c r="R5" s="73">
        <v>68</v>
      </c>
      <c r="S5" s="64">
        <v>85</v>
      </c>
      <c r="T5" s="74">
        <f t="shared" ref="T5:T10" si="1">(R5+S5)/2</f>
        <v>76.5</v>
      </c>
      <c r="U5" s="60">
        <f>O5*0.3+Q5*0.6+T5*0.1</f>
        <v>81.5991428571429</v>
      </c>
      <c r="V5" s="28"/>
      <c r="W5" s="28"/>
      <c r="X5" s="75" t="s">
        <v>41</v>
      </c>
      <c r="Y5" s="24">
        <v>1.6</v>
      </c>
      <c r="Z5" s="75" t="s">
        <v>42</v>
      </c>
      <c r="AA5" s="88">
        <v>3.15</v>
      </c>
      <c r="AB5" s="75">
        <v>76.5</v>
      </c>
      <c r="AC5" s="89">
        <v>1.5</v>
      </c>
      <c r="AD5" s="90">
        <v>23</v>
      </c>
      <c r="AE5" s="84">
        <v>36</v>
      </c>
      <c r="AF5" s="91">
        <v>1.95</v>
      </c>
      <c r="AG5" s="34">
        <f>AC5+AF5</f>
        <v>3.45</v>
      </c>
      <c r="AH5" s="112"/>
      <c r="AI5" s="34"/>
      <c r="AJ5" s="34">
        <f>AI5+AG5</f>
        <v>3.45</v>
      </c>
      <c r="AK5" s="112"/>
      <c r="AL5" s="112"/>
      <c r="AM5" s="75"/>
      <c r="AN5" s="75"/>
      <c r="AO5" s="75">
        <f t="shared" ref="AO5:AO22" si="2">AL5+AN5</f>
        <v>0</v>
      </c>
      <c r="AP5" s="31">
        <f>AO5+AJ5+AA5+Y5+W5+U5</f>
        <v>89.7991428571429</v>
      </c>
      <c r="AQ5" s="126"/>
      <c r="AR5" s="126"/>
    </row>
    <row r="6" s="1" customFormat="1" ht="43.2" spans="1:44">
      <c r="A6" s="29">
        <v>201507780114</v>
      </c>
      <c r="B6" s="30" t="s">
        <v>43</v>
      </c>
      <c r="C6" s="24">
        <v>54.24</v>
      </c>
      <c r="D6" s="25" t="s">
        <v>40</v>
      </c>
      <c r="E6" s="25" t="s">
        <v>40</v>
      </c>
      <c r="F6" s="26">
        <v>8</v>
      </c>
      <c r="G6" s="27">
        <v>7.85714285714286</v>
      </c>
      <c r="H6" s="28"/>
      <c r="I6" s="27">
        <v>7.85714285714286</v>
      </c>
      <c r="J6" s="56" t="s">
        <v>44</v>
      </c>
      <c r="K6" s="28">
        <v>2</v>
      </c>
      <c r="L6" s="28"/>
      <c r="M6" s="57"/>
      <c r="N6" s="34">
        <f t="shared" ref="N6:N53" si="3">F6+I6+K6+M6</f>
        <v>17.8571428571429</v>
      </c>
      <c r="O6" s="34">
        <f t="shared" ref="O6:O53" si="4">C6+N6</f>
        <v>72.0971428571429</v>
      </c>
      <c r="P6" s="58"/>
      <c r="Q6" s="34">
        <f t="shared" si="0"/>
        <v>50</v>
      </c>
      <c r="R6" s="76"/>
      <c r="S6" s="77"/>
      <c r="T6" s="74">
        <f t="shared" si="1"/>
        <v>0</v>
      </c>
      <c r="U6" s="60">
        <f t="shared" ref="U6:U21" si="5">O6*0.3+Q6*0.6+T6*0.1</f>
        <v>51.6291428571429</v>
      </c>
      <c r="V6" s="28"/>
      <c r="W6" s="67"/>
      <c r="X6" s="67"/>
      <c r="Y6" s="68"/>
      <c r="Z6" s="67"/>
      <c r="AA6" s="92"/>
      <c r="AB6" s="67">
        <v>0</v>
      </c>
      <c r="AC6" s="93">
        <v>0</v>
      </c>
      <c r="AD6" s="90">
        <v>0</v>
      </c>
      <c r="AE6" s="91">
        <v>1</v>
      </c>
      <c r="AF6" s="94">
        <v>0</v>
      </c>
      <c r="AG6" s="34">
        <f t="shared" ref="AG6:AG53" si="6">AC6+AF6</f>
        <v>0</v>
      </c>
      <c r="AH6" s="34"/>
      <c r="AI6" s="34"/>
      <c r="AJ6" s="34">
        <f>AI6+AG6</f>
        <v>0</v>
      </c>
      <c r="AK6" s="112"/>
      <c r="AL6" s="67"/>
      <c r="AM6" s="67"/>
      <c r="AN6" s="67"/>
      <c r="AO6" s="75">
        <f t="shared" si="2"/>
        <v>0</v>
      </c>
      <c r="AP6" s="31">
        <f t="shared" ref="AP6:AP53" si="7">AO6+AJ6+AA6+Y6+W6+U6</f>
        <v>51.6291428571429</v>
      </c>
      <c r="AQ6" s="127"/>
      <c r="AR6" s="104"/>
    </row>
    <row r="7" s="1" customFormat="1" spans="1:44">
      <c r="A7" s="22">
        <v>201518530420</v>
      </c>
      <c r="B7" s="23" t="s">
        <v>45</v>
      </c>
      <c r="C7" s="31">
        <v>55.72</v>
      </c>
      <c r="D7" s="32" t="s">
        <v>40</v>
      </c>
      <c r="E7" s="32" t="s">
        <v>40</v>
      </c>
      <c r="F7" s="33">
        <v>8</v>
      </c>
      <c r="G7" s="27">
        <v>7.98571428571429</v>
      </c>
      <c r="H7" s="34"/>
      <c r="I7" s="27">
        <v>7.98571428571429</v>
      </c>
      <c r="J7" s="59"/>
      <c r="K7" s="34"/>
      <c r="L7" s="34"/>
      <c r="M7" s="60"/>
      <c r="N7" s="34">
        <f t="shared" si="3"/>
        <v>15.9857142857143</v>
      </c>
      <c r="O7" s="34">
        <f t="shared" si="4"/>
        <v>71.7057142857143</v>
      </c>
      <c r="P7" s="58"/>
      <c r="Q7" s="34">
        <f t="shared" si="0"/>
        <v>50</v>
      </c>
      <c r="R7" s="78"/>
      <c r="S7" s="78"/>
      <c r="T7" s="74">
        <f t="shared" si="1"/>
        <v>0</v>
      </c>
      <c r="U7" s="60">
        <f t="shared" si="5"/>
        <v>51.5117142857143</v>
      </c>
      <c r="V7" s="34"/>
      <c r="W7" s="34"/>
      <c r="X7" s="34"/>
      <c r="Y7" s="31"/>
      <c r="Z7" s="34"/>
      <c r="AA7" s="60"/>
      <c r="AB7" s="34">
        <v>0</v>
      </c>
      <c r="AC7" s="95">
        <v>0</v>
      </c>
      <c r="AD7" s="90">
        <v>0</v>
      </c>
      <c r="AE7" s="34">
        <v>0</v>
      </c>
      <c r="AF7" s="34">
        <v>0</v>
      </c>
      <c r="AG7" s="34">
        <f t="shared" si="6"/>
        <v>0</v>
      </c>
      <c r="AH7" s="34"/>
      <c r="AI7" s="34"/>
      <c r="AJ7" s="34">
        <f t="shared" ref="AJ7:AJ53" si="8">AI7+AG7</f>
        <v>0</v>
      </c>
      <c r="AK7" s="34"/>
      <c r="AL7" s="34"/>
      <c r="AM7" s="34"/>
      <c r="AN7" s="34"/>
      <c r="AO7" s="75">
        <f t="shared" si="2"/>
        <v>0</v>
      </c>
      <c r="AP7" s="31">
        <f t="shared" si="7"/>
        <v>51.5117142857143</v>
      </c>
      <c r="AQ7" s="104"/>
      <c r="AR7" s="104"/>
    </row>
    <row r="8" s="1" customFormat="1" spans="1:44">
      <c r="A8" s="22">
        <v>201526810624</v>
      </c>
      <c r="B8" s="23" t="s">
        <v>46</v>
      </c>
      <c r="C8" s="24">
        <v>55.54</v>
      </c>
      <c r="D8" s="25" t="s">
        <v>40</v>
      </c>
      <c r="E8" s="25" t="s">
        <v>40</v>
      </c>
      <c r="F8" s="26">
        <v>8</v>
      </c>
      <c r="G8" s="27">
        <v>7.58571428571429</v>
      </c>
      <c r="H8" s="28"/>
      <c r="I8" s="27">
        <v>7.58571428571429</v>
      </c>
      <c r="J8" s="59"/>
      <c r="K8" s="28"/>
      <c r="L8" s="28"/>
      <c r="M8" s="57"/>
      <c r="N8" s="34">
        <f t="shared" si="3"/>
        <v>15.5857142857143</v>
      </c>
      <c r="O8" s="34">
        <f t="shared" si="4"/>
        <v>71.1257142857143</v>
      </c>
      <c r="P8" s="61">
        <v>0.916</v>
      </c>
      <c r="Q8" s="34">
        <f t="shared" si="0"/>
        <v>59.16</v>
      </c>
      <c r="R8" s="79"/>
      <c r="S8" s="76"/>
      <c r="T8" s="74">
        <f t="shared" si="1"/>
        <v>0</v>
      </c>
      <c r="U8" s="60">
        <f t="shared" si="5"/>
        <v>56.8337142857143</v>
      </c>
      <c r="V8" s="28"/>
      <c r="W8" s="28"/>
      <c r="X8" s="75"/>
      <c r="Y8" s="24"/>
      <c r="Z8" s="75"/>
      <c r="AA8" s="88"/>
      <c r="AB8" s="75">
        <v>0</v>
      </c>
      <c r="AC8" s="89">
        <v>0</v>
      </c>
      <c r="AD8" s="90">
        <v>0</v>
      </c>
      <c r="AE8" s="84">
        <v>0</v>
      </c>
      <c r="AF8" s="91">
        <v>0</v>
      </c>
      <c r="AG8" s="34">
        <f t="shared" si="6"/>
        <v>0</v>
      </c>
      <c r="AH8" s="112"/>
      <c r="AI8" s="34"/>
      <c r="AJ8" s="34">
        <f t="shared" si="8"/>
        <v>0</v>
      </c>
      <c r="AK8" s="112"/>
      <c r="AL8" s="112"/>
      <c r="AM8" s="75"/>
      <c r="AN8" s="75"/>
      <c r="AO8" s="75">
        <f t="shared" si="2"/>
        <v>0</v>
      </c>
      <c r="AP8" s="31">
        <f t="shared" si="7"/>
        <v>56.8337142857143</v>
      </c>
      <c r="AQ8" s="126"/>
      <c r="AR8" s="126"/>
    </row>
    <row r="9" s="1" customFormat="1" spans="1:44">
      <c r="A9" s="29">
        <v>201532250327</v>
      </c>
      <c r="B9" s="30" t="s">
        <v>47</v>
      </c>
      <c r="C9" s="24">
        <v>53.13</v>
      </c>
      <c r="D9" s="25" t="s">
        <v>40</v>
      </c>
      <c r="E9" s="25" t="s">
        <v>40</v>
      </c>
      <c r="F9" s="26">
        <v>8</v>
      </c>
      <c r="G9" s="27">
        <v>7.58571428571429</v>
      </c>
      <c r="H9" s="28"/>
      <c r="I9" s="27">
        <v>7.58571428571429</v>
      </c>
      <c r="J9" s="54"/>
      <c r="K9" s="28"/>
      <c r="L9" s="28"/>
      <c r="M9" s="57"/>
      <c r="N9" s="34">
        <f t="shared" si="3"/>
        <v>15.5857142857143</v>
      </c>
      <c r="O9" s="34">
        <f t="shared" si="4"/>
        <v>68.7157142857143</v>
      </c>
      <c r="P9" s="58"/>
      <c r="Q9" s="34">
        <f t="shared" si="0"/>
        <v>50</v>
      </c>
      <c r="R9" s="80"/>
      <c r="S9" s="76"/>
      <c r="T9" s="74">
        <f t="shared" si="1"/>
        <v>0</v>
      </c>
      <c r="U9" s="60">
        <f t="shared" si="5"/>
        <v>50.6147142857143</v>
      </c>
      <c r="V9" s="28"/>
      <c r="W9" s="28"/>
      <c r="X9" s="75"/>
      <c r="Y9" s="24"/>
      <c r="Z9" s="75"/>
      <c r="AA9" s="88"/>
      <c r="AB9" s="75">
        <v>0</v>
      </c>
      <c r="AC9" s="89">
        <v>0</v>
      </c>
      <c r="AD9" s="90">
        <v>0</v>
      </c>
      <c r="AE9" s="84">
        <v>0</v>
      </c>
      <c r="AF9" s="91">
        <v>0</v>
      </c>
      <c r="AG9" s="34">
        <f t="shared" si="6"/>
        <v>0</v>
      </c>
      <c r="AH9" s="112"/>
      <c r="AI9" s="34"/>
      <c r="AJ9" s="34">
        <f t="shared" si="8"/>
        <v>0</v>
      </c>
      <c r="AK9" s="112"/>
      <c r="AL9" s="112"/>
      <c r="AM9" s="75"/>
      <c r="AN9" s="75"/>
      <c r="AO9" s="75">
        <f t="shared" si="2"/>
        <v>0</v>
      </c>
      <c r="AP9" s="31">
        <f t="shared" si="7"/>
        <v>50.6147142857143</v>
      </c>
      <c r="AQ9" s="126"/>
      <c r="AR9" s="126"/>
    </row>
    <row r="10" s="1" customFormat="1" ht="43.2" spans="1:44">
      <c r="A10" s="22">
        <v>201606230122</v>
      </c>
      <c r="B10" s="23" t="s">
        <v>48</v>
      </c>
      <c r="C10" s="24">
        <v>56.21</v>
      </c>
      <c r="D10" s="25" t="s">
        <v>40</v>
      </c>
      <c r="E10" s="25" t="s">
        <v>40</v>
      </c>
      <c r="F10" s="26">
        <v>8</v>
      </c>
      <c r="G10" s="27">
        <v>7.28571428571429</v>
      </c>
      <c r="H10" s="28"/>
      <c r="I10" s="27">
        <v>7.28571428571429</v>
      </c>
      <c r="J10" s="56" t="s">
        <v>49</v>
      </c>
      <c r="K10" s="28">
        <v>0</v>
      </c>
      <c r="L10" s="28" t="s">
        <v>50</v>
      </c>
      <c r="M10" s="57">
        <v>-0.2</v>
      </c>
      <c r="N10" s="34">
        <f t="shared" si="3"/>
        <v>15.0857142857143</v>
      </c>
      <c r="O10" s="34">
        <f t="shared" si="4"/>
        <v>71.2957142857143</v>
      </c>
      <c r="P10" s="62">
        <v>3.173</v>
      </c>
      <c r="Q10" s="34">
        <f t="shared" si="0"/>
        <v>81.73</v>
      </c>
      <c r="R10" s="73">
        <v>95</v>
      </c>
      <c r="S10" s="28">
        <v>90</v>
      </c>
      <c r="T10" s="74">
        <f t="shared" si="1"/>
        <v>92.5</v>
      </c>
      <c r="U10" s="60">
        <f t="shared" si="5"/>
        <v>79.6767142857143</v>
      </c>
      <c r="V10" s="28"/>
      <c r="W10" s="28"/>
      <c r="X10" s="75" t="s">
        <v>51</v>
      </c>
      <c r="Y10" s="24">
        <v>0.5</v>
      </c>
      <c r="Z10" s="75" t="s">
        <v>52</v>
      </c>
      <c r="AA10" s="88">
        <v>3.33</v>
      </c>
      <c r="AB10" s="75">
        <v>0</v>
      </c>
      <c r="AC10" s="89">
        <v>0</v>
      </c>
      <c r="AD10" s="90">
        <v>0</v>
      </c>
      <c r="AE10" s="84">
        <v>6</v>
      </c>
      <c r="AF10" s="91">
        <v>0</v>
      </c>
      <c r="AG10" s="34">
        <f t="shared" si="6"/>
        <v>0</v>
      </c>
      <c r="AH10" s="112"/>
      <c r="AI10" s="34"/>
      <c r="AJ10" s="34">
        <f t="shared" si="8"/>
        <v>0</v>
      </c>
      <c r="AK10" s="112"/>
      <c r="AL10" s="112"/>
      <c r="AM10" s="75"/>
      <c r="AN10" s="75"/>
      <c r="AO10" s="75">
        <f t="shared" si="2"/>
        <v>0</v>
      </c>
      <c r="AP10" s="31">
        <f t="shared" si="7"/>
        <v>83.5067142857143</v>
      </c>
      <c r="AQ10" s="126"/>
      <c r="AR10" s="126"/>
    </row>
    <row r="11" s="1" customFormat="1" ht="43.2" spans="1:44">
      <c r="A11" s="29">
        <v>201607670124</v>
      </c>
      <c r="B11" s="30" t="s">
        <v>53</v>
      </c>
      <c r="C11" s="31">
        <v>55.12</v>
      </c>
      <c r="D11" s="32" t="s">
        <v>40</v>
      </c>
      <c r="E11" s="32" t="s">
        <v>40</v>
      </c>
      <c r="F11" s="33">
        <v>8</v>
      </c>
      <c r="G11" s="27">
        <v>7.85714285714286</v>
      </c>
      <c r="H11" s="34"/>
      <c r="I11" s="27">
        <v>7.85714285714286</v>
      </c>
      <c r="J11" s="56" t="s">
        <v>49</v>
      </c>
      <c r="K11" s="34">
        <v>0</v>
      </c>
      <c r="L11" s="34" t="s">
        <v>54</v>
      </c>
      <c r="M11" s="60">
        <v>0.6</v>
      </c>
      <c r="N11" s="34">
        <f t="shared" si="3"/>
        <v>16.4571428571429</v>
      </c>
      <c r="O11" s="34">
        <f t="shared" si="4"/>
        <v>71.5771428571429</v>
      </c>
      <c r="P11" s="61">
        <v>3.643</v>
      </c>
      <c r="Q11" s="34">
        <f t="shared" si="0"/>
        <v>86.43</v>
      </c>
      <c r="R11" s="34">
        <v>88</v>
      </c>
      <c r="S11" s="34">
        <v>91</v>
      </c>
      <c r="T11" s="74">
        <f t="shared" ref="T11:T53" si="9">(R11+S11)/2</f>
        <v>89.5</v>
      </c>
      <c r="U11" s="60">
        <f t="shared" si="5"/>
        <v>82.2811428571429</v>
      </c>
      <c r="V11" s="34"/>
      <c r="W11" s="34"/>
      <c r="X11" s="34" t="s">
        <v>55</v>
      </c>
      <c r="Y11" s="31">
        <v>1</v>
      </c>
      <c r="Z11" s="34"/>
      <c r="AA11" s="60"/>
      <c r="AB11" s="34">
        <v>89.5</v>
      </c>
      <c r="AC11" s="95">
        <v>2</v>
      </c>
      <c r="AD11" s="90">
        <v>40</v>
      </c>
      <c r="AE11" s="34">
        <v>40</v>
      </c>
      <c r="AF11" s="34">
        <v>4</v>
      </c>
      <c r="AG11" s="34">
        <f t="shared" si="6"/>
        <v>6</v>
      </c>
      <c r="AH11" s="34"/>
      <c r="AI11" s="34"/>
      <c r="AJ11" s="34">
        <f t="shared" si="8"/>
        <v>6</v>
      </c>
      <c r="AK11" s="34" t="s">
        <v>56</v>
      </c>
      <c r="AL11" s="34">
        <v>1</v>
      </c>
      <c r="AM11" s="34" t="s">
        <v>56</v>
      </c>
      <c r="AN11" s="34">
        <v>1</v>
      </c>
      <c r="AO11" s="75">
        <f t="shared" si="2"/>
        <v>2</v>
      </c>
      <c r="AP11" s="31">
        <f t="shared" si="7"/>
        <v>91.2811428571429</v>
      </c>
      <c r="AQ11" s="104"/>
      <c r="AR11" s="104"/>
    </row>
    <row r="12" s="1" customFormat="1" spans="1:44">
      <c r="A12" s="22">
        <v>201607670130</v>
      </c>
      <c r="B12" s="23" t="s">
        <v>57</v>
      </c>
      <c r="C12" s="31">
        <v>55.13</v>
      </c>
      <c r="D12" s="32" t="s">
        <v>40</v>
      </c>
      <c r="E12" s="32" t="s">
        <v>40</v>
      </c>
      <c r="F12" s="33">
        <v>8</v>
      </c>
      <c r="G12" s="27">
        <v>7.42857142857143</v>
      </c>
      <c r="H12" s="34"/>
      <c r="I12" s="27">
        <v>7.42857142857143</v>
      </c>
      <c r="J12" s="54"/>
      <c r="K12" s="34"/>
      <c r="L12" s="34"/>
      <c r="M12" s="60"/>
      <c r="N12" s="34">
        <f t="shared" si="3"/>
        <v>15.4285714285714</v>
      </c>
      <c r="O12" s="34">
        <f t="shared" si="4"/>
        <v>70.5585714285714</v>
      </c>
      <c r="P12" s="61">
        <v>3.274</v>
      </c>
      <c r="Q12" s="34">
        <f t="shared" si="0"/>
        <v>82.74</v>
      </c>
      <c r="R12" s="34">
        <v>65</v>
      </c>
      <c r="S12" s="34">
        <v>81</v>
      </c>
      <c r="T12" s="74">
        <f t="shared" si="9"/>
        <v>73</v>
      </c>
      <c r="U12" s="60">
        <f t="shared" si="5"/>
        <v>78.1115714285714</v>
      </c>
      <c r="V12" s="34"/>
      <c r="W12" s="34"/>
      <c r="X12" s="34"/>
      <c r="Y12" s="31"/>
      <c r="Z12" s="34"/>
      <c r="AA12" s="60"/>
      <c r="AB12" s="34">
        <v>73</v>
      </c>
      <c r="AC12" s="95">
        <v>1.5</v>
      </c>
      <c r="AD12" s="90">
        <v>0</v>
      </c>
      <c r="AE12" s="34">
        <v>0</v>
      </c>
      <c r="AF12" s="34">
        <v>0</v>
      </c>
      <c r="AG12" s="34">
        <f t="shared" si="6"/>
        <v>1.5</v>
      </c>
      <c r="AH12" s="34"/>
      <c r="AI12" s="34"/>
      <c r="AJ12" s="34">
        <f t="shared" si="8"/>
        <v>1.5</v>
      </c>
      <c r="AK12" s="34"/>
      <c r="AL12" s="34"/>
      <c r="AM12" s="34"/>
      <c r="AN12" s="34"/>
      <c r="AO12" s="75">
        <f t="shared" si="2"/>
        <v>0</v>
      </c>
      <c r="AP12" s="31">
        <f t="shared" si="7"/>
        <v>79.6115714285714</v>
      </c>
      <c r="AQ12" s="104"/>
      <c r="AR12" s="104"/>
    </row>
    <row r="13" s="1" customFormat="1" spans="1:44">
      <c r="A13" s="29">
        <v>201607760118</v>
      </c>
      <c r="B13" s="30" t="s">
        <v>58</v>
      </c>
      <c r="C13" s="24">
        <v>54.31</v>
      </c>
      <c r="D13" s="25" t="s">
        <v>40</v>
      </c>
      <c r="E13" s="25" t="s">
        <v>40</v>
      </c>
      <c r="F13" s="26">
        <v>8</v>
      </c>
      <c r="G13" s="27">
        <v>7.42857142857143</v>
      </c>
      <c r="H13" s="28"/>
      <c r="I13" s="27">
        <v>7.42857142857143</v>
      </c>
      <c r="J13" s="54"/>
      <c r="K13" s="28"/>
      <c r="L13" s="28"/>
      <c r="M13" s="57"/>
      <c r="N13" s="34">
        <f t="shared" si="3"/>
        <v>15.4285714285714</v>
      </c>
      <c r="O13" s="34">
        <f t="shared" si="4"/>
        <v>69.7385714285714</v>
      </c>
      <c r="P13" s="61">
        <v>2.89</v>
      </c>
      <c r="Q13" s="34">
        <f t="shared" si="0"/>
        <v>78.9</v>
      </c>
      <c r="R13" s="28">
        <v>67</v>
      </c>
      <c r="S13" s="81">
        <v>66</v>
      </c>
      <c r="T13" s="74">
        <f t="shared" si="9"/>
        <v>66.5</v>
      </c>
      <c r="U13" s="60">
        <f t="shared" si="5"/>
        <v>74.9115714285714</v>
      </c>
      <c r="V13" s="28"/>
      <c r="W13" s="75"/>
      <c r="X13" s="34" t="s">
        <v>59</v>
      </c>
      <c r="Y13" s="36">
        <v>2</v>
      </c>
      <c r="Z13" s="84"/>
      <c r="AA13" s="96"/>
      <c r="AB13" s="84">
        <v>66.5</v>
      </c>
      <c r="AC13" s="97">
        <v>1</v>
      </c>
      <c r="AD13" s="90">
        <v>30</v>
      </c>
      <c r="AE13" s="91">
        <v>31</v>
      </c>
      <c r="AF13" s="94">
        <v>2.05</v>
      </c>
      <c r="AG13" s="34">
        <f t="shared" si="6"/>
        <v>3.05</v>
      </c>
      <c r="AH13" s="34"/>
      <c r="AI13" s="34"/>
      <c r="AJ13" s="34">
        <f t="shared" si="8"/>
        <v>3.05</v>
      </c>
      <c r="AK13" s="112"/>
      <c r="AL13" s="75"/>
      <c r="AM13" s="75"/>
      <c r="AN13" s="75"/>
      <c r="AO13" s="75">
        <f t="shared" si="2"/>
        <v>0</v>
      </c>
      <c r="AP13" s="31">
        <f t="shared" si="7"/>
        <v>79.9615714285714</v>
      </c>
      <c r="AQ13" s="126"/>
      <c r="AR13" s="104"/>
    </row>
    <row r="14" s="1" customFormat="1" ht="48" spans="1:44">
      <c r="A14" s="22">
        <v>201607760126</v>
      </c>
      <c r="B14" s="23" t="s">
        <v>60</v>
      </c>
      <c r="C14" s="24">
        <v>56.62</v>
      </c>
      <c r="D14" s="25" t="s">
        <v>40</v>
      </c>
      <c r="E14" s="25" t="s">
        <v>40</v>
      </c>
      <c r="F14" s="26">
        <v>8</v>
      </c>
      <c r="G14" s="27">
        <v>7.58571428571429</v>
      </c>
      <c r="H14" s="28"/>
      <c r="I14" s="27">
        <v>7.58571428571429</v>
      </c>
      <c r="L14" s="28"/>
      <c r="M14" s="57"/>
      <c r="N14" s="34">
        <f t="shared" si="3"/>
        <v>15.5857142857143</v>
      </c>
      <c r="O14" s="34">
        <f t="shared" si="4"/>
        <v>72.2057142857143</v>
      </c>
      <c r="P14" s="61">
        <v>3.618</v>
      </c>
      <c r="Q14" s="34">
        <f t="shared" si="0"/>
        <v>86.18</v>
      </c>
      <c r="R14" s="28">
        <v>70</v>
      </c>
      <c r="S14" s="81">
        <v>61</v>
      </c>
      <c r="T14" s="74">
        <f t="shared" si="9"/>
        <v>65.5</v>
      </c>
      <c r="U14" s="60">
        <f t="shared" si="5"/>
        <v>79.9197142857143</v>
      </c>
      <c r="V14" s="28"/>
      <c r="W14" s="75"/>
      <c r="X14" s="75" t="s">
        <v>61</v>
      </c>
      <c r="Y14" s="36">
        <v>4.2</v>
      </c>
      <c r="Z14" s="84" t="s">
        <v>62</v>
      </c>
      <c r="AA14" s="96">
        <v>2.93</v>
      </c>
      <c r="AB14" s="98">
        <v>65.5</v>
      </c>
      <c r="AC14" s="97">
        <v>1</v>
      </c>
      <c r="AD14" s="90">
        <v>40</v>
      </c>
      <c r="AE14" s="84">
        <v>40</v>
      </c>
      <c r="AF14" s="94">
        <v>4</v>
      </c>
      <c r="AG14" s="34">
        <f t="shared" si="6"/>
        <v>5</v>
      </c>
      <c r="AH14" s="34"/>
      <c r="AI14" s="34"/>
      <c r="AJ14" s="34">
        <f t="shared" si="8"/>
        <v>5</v>
      </c>
      <c r="AK14" s="112"/>
      <c r="AL14" s="75"/>
      <c r="AM14" s="75"/>
      <c r="AN14" s="75"/>
      <c r="AO14" s="75">
        <f t="shared" si="2"/>
        <v>0</v>
      </c>
      <c r="AP14" s="31">
        <f t="shared" si="7"/>
        <v>92.0497142857143</v>
      </c>
      <c r="AQ14" s="126"/>
      <c r="AR14" s="104"/>
    </row>
    <row r="15" s="1" customFormat="1" ht="100.8" spans="1:44">
      <c r="A15" s="22">
        <v>201618530526</v>
      </c>
      <c r="B15" s="23" t="s">
        <v>63</v>
      </c>
      <c r="C15" s="24">
        <v>54.31</v>
      </c>
      <c r="D15" s="25" t="s">
        <v>40</v>
      </c>
      <c r="E15" s="25" t="s">
        <v>40</v>
      </c>
      <c r="F15" s="26">
        <v>8</v>
      </c>
      <c r="G15" s="27">
        <v>7.28571428571429</v>
      </c>
      <c r="H15" s="28"/>
      <c r="I15" s="27">
        <v>7.28571428571429</v>
      </c>
      <c r="J15" s="63" t="s">
        <v>64</v>
      </c>
      <c r="K15" s="64">
        <v>5.5</v>
      </c>
      <c r="L15" s="64"/>
      <c r="M15" s="57"/>
      <c r="N15" s="34">
        <f t="shared" si="3"/>
        <v>20.7857142857143</v>
      </c>
      <c r="O15" s="34">
        <f t="shared" si="4"/>
        <v>75.0957142857143</v>
      </c>
      <c r="P15" s="61">
        <v>4.207</v>
      </c>
      <c r="Q15" s="34">
        <f t="shared" si="0"/>
        <v>92.07</v>
      </c>
      <c r="R15" s="28">
        <v>87</v>
      </c>
      <c r="S15" s="81">
        <v>90</v>
      </c>
      <c r="T15" s="74">
        <f t="shared" si="9"/>
        <v>88.5</v>
      </c>
      <c r="U15" s="60">
        <f t="shared" si="5"/>
        <v>86.6207142857143</v>
      </c>
      <c r="V15" s="28"/>
      <c r="W15" s="75"/>
      <c r="X15" s="75" t="s">
        <v>65</v>
      </c>
      <c r="Y15" s="36">
        <v>7.5</v>
      </c>
      <c r="Z15" s="84" t="s">
        <v>66</v>
      </c>
      <c r="AA15" s="96">
        <v>3.19</v>
      </c>
      <c r="AB15" s="98">
        <v>88.5</v>
      </c>
      <c r="AC15" s="97">
        <v>2</v>
      </c>
      <c r="AD15" s="90">
        <v>40</v>
      </c>
      <c r="AE15" s="84">
        <v>40</v>
      </c>
      <c r="AF15" s="94" t="s">
        <v>67</v>
      </c>
      <c r="AG15" s="34">
        <f t="shared" si="6"/>
        <v>6</v>
      </c>
      <c r="AH15" s="34"/>
      <c r="AI15" s="34"/>
      <c r="AJ15" s="34">
        <f t="shared" si="8"/>
        <v>6</v>
      </c>
      <c r="AK15" s="112" t="s">
        <v>68</v>
      </c>
      <c r="AL15" s="75">
        <v>1</v>
      </c>
      <c r="AM15" s="112" t="s">
        <v>68</v>
      </c>
      <c r="AN15" s="75">
        <v>1</v>
      </c>
      <c r="AO15" s="75">
        <f t="shared" si="2"/>
        <v>2</v>
      </c>
      <c r="AP15" s="31">
        <f t="shared" si="7"/>
        <v>105.310714285714</v>
      </c>
      <c r="AQ15" s="126"/>
      <c r="AR15" s="104"/>
    </row>
    <row r="16" s="1" customFormat="1" ht="43.2" spans="1:44">
      <c r="A16" s="22">
        <v>201624450208</v>
      </c>
      <c r="B16" s="23" t="s">
        <v>69</v>
      </c>
      <c r="C16" s="31">
        <v>53.67</v>
      </c>
      <c r="D16" s="32" t="s">
        <v>40</v>
      </c>
      <c r="E16" s="32" t="s">
        <v>40</v>
      </c>
      <c r="F16" s="33">
        <v>8</v>
      </c>
      <c r="G16" s="27">
        <v>7.67142857142857</v>
      </c>
      <c r="H16" s="34"/>
      <c r="I16" s="27">
        <v>7.67142857142857</v>
      </c>
      <c r="J16" s="56" t="s">
        <v>70</v>
      </c>
      <c r="K16" s="34"/>
      <c r="L16" s="34"/>
      <c r="M16" s="60"/>
      <c r="N16" s="34">
        <f t="shared" si="3"/>
        <v>15.6714285714286</v>
      </c>
      <c r="O16" s="34">
        <f t="shared" si="4"/>
        <v>69.3414285714286</v>
      </c>
      <c r="P16" s="61">
        <v>1.963</v>
      </c>
      <c r="Q16" s="34">
        <f t="shared" ref="Q16:Q53" si="10">P16*10+50</f>
        <v>69.63</v>
      </c>
      <c r="R16" s="34">
        <v>82</v>
      </c>
      <c r="S16" s="28">
        <v>69</v>
      </c>
      <c r="T16" s="74">
        <f t="shared" si="9"/>
        <v>75.5</v>
      </c>
      <c r="U16" s="60">
        <f t="shared" si="5"/>
        <v>70.1304285714286</v>
      </c>
      <c r="V16" s="34"/>
      <c r="W16" s="34"/>
      <c r="X16" s="34"/>
      <c r="Y16" s="31"/>
      <c r="Z16" s="34"/>
      <c r="AA16" s="31"/>
      <c r="AB16" s="32">
        <v>75.5</v>
      </c>
      <c r="AC16" s="95">
        <v>1.5</v>
      </c>
      <c r="AD16" s="90">
        <v>20</v>
      </c>
      <c r="AE16" s="84">
        <v>20</v>
      </c>
      <c r="AF16" s="34">
        <v>1</v>
      </c>
      <c r="AG16" s="34">
        <f t="shared" si="6"/>
        <v>2.5</v>
      </c>
      <c r="AH16" s="34"/>
      <c r="AI16" s="34"/>
      <c r="AJ16" s="34">
        <f t="shared" si="8"/>
        <v>2.5</v>
      </c>
      <c r="AK16" s="34"/>
      <c r="AL16" s="34"/>
      <c r="AM16" s="34"/>
      <c r="AN16" s="34"/>
      <c r="AO16" s="75">
        <f t="shared" si="2"/>
        <v>0</v>
      </c>
      <c r="AP16" s="31">
        <f t="shared" si="7"/>
        <v>72.6304285714286</v>
      </c>
      <c r="AQ16" s="104"/>
      <c r="AR16" s="104"/>
    </row>
    <row r="17" s="1" customFormat="1" spans="1:44">
      <c r="A17" s="22">
        <v>201624450209</v>
      </c>
      <c r="B17" s="23" t="s">
        <v>71</v>
      </c>
      <c r="C17" s="24">
        <v>54.64</v>
      </c>
      <c r="D17" s="25" t="s">
        <v>40</v>
      </c>
      <c r="E17" s="25" t="s">
        <v>40</v>
      </c>
      <c r="F17" s="26">
        <v>8</v>
      </c>
      <c r="G17" s="27">
        <v>7.74285714285714</v>
      </c>
      <c r="H17" s="28"/>
      <c r="I17" s="27">
        <v>7.74285714285714</v>
      </c>
      <c r="J17" s="54"/>
      <c r="K17" s="28"/>
      <c r="L17" s="28"/>
      <c r="M17" s="57"/>
      <c r="N17" s="34">
        <f t="shared" si="3"/>
        <v>15.7428571428571</v>
      </c>
      <c r="O17" s="34">
        <f t="shared" si="4"/>
        <v>70.3828571428571</v>
      </c>
      <c r="P17" s="61">
        <v>2.803</v>
      </c>
      <c r="Q17" s="34">
        <f t="shared" si="10"/>
        <v>78.03</v>
      </c>
      <c r="R17" s="73">
        <v>64</v>
      </c>
      <c r="S17" s="28">
        <v>65</v>
      </c>
      <c r="T17" s="74">
        <f t="shared" si="9"/>
        <v>64.5</v>
      </c>
      <c r="U17" s="60">
        <f t="shared" si="5"/>
        <v>74.3828571428571</v>
      </c>
      <c r="V17" s="28"/>
      <c r="W17" s="28"/>
      <c r="X17" s="75"/>
      <c r="Y17" s="36"/>
      <c r="Z17" s="84" t="s">
        <v>72</v>
      </c>
      <c r="AA17" s="36">
        <v>2.28</v>
      </c>
      <c r="AB17" s="98">
        <v>64.5</v>
      </c>
      <c r="AC17" s="99">
        <v>1</v>
      </c>
      <c r="AD17" s="90">
        <v>24</v>
      </c>
      <c r="AE17" s="84">
        <v>20</v>
      </c>
      <c r="AF17" s="91">
        <v>1.2</v>
      </c>
      <c r="AG17" s="34">
        <f t="shared" si="6"/>
        <v>2.2</v>
      </c>
      <c r="AH17" s="112"/>
      <c r="AI17" s="34"/>
      <c r="AJ17" s="34">
        <f t="shared" si="8"/>
        <v>2.2</v>
      </c>
      <c r="AK17" s="112"/>
      <c r="AL17" s="112"/>
      <c r="AM17" s="75"/>
      <c r="AN17" s="75"/>
      <c r="AO17" s="75">
        <f t="shared" si="2"/>
        <v>0</v>
      </c>
      <c r="AP17" s="31">
        <f t="shared" si="7"/>
        <v>78.8628571428572</v>
      </c>
      <c r="AQ17" s="126"/>
      <c r="AR17" s="126"/>
    </row>
    <row r="18" s="1" customFormat="1" ht="28.8" spans="1:44">
      <c r="A18" s="22">
        <v>201624450214</v>
      </c>
      <c r="B18" s="23" t="s">
        <v>73</v>
      </c>
      <c r="C18" s="24">
        <v>55.45</v>
      </c>
      <c r="D18" s="25" t="s">
        <v>40</v>
      </c>
      <c r="E18" s="25" t="s">
        <v>40</v>
      </c>
      <c r="F18" s="26">
        <v>8</v>
      </c>
      <c r="G18" s="27">
        <v>7.85714285714286</v>
      </c>
      <c r="H18" s="28"/>
      <c r="I18" s="27">
        <v>7.85714285714286</v>
      </c>
      <c r="J18" s="56" t="s">
        <v>74</v>
      </c>
      <c r="K18" s="28">
        <v>0</v>
      </c>
      <c r="L18" s="28"/>
      <c r="M18" s="57"/>
      <c r="N18" s="34">
        <f t="shared" si="3"/>
        <v>15.8571428571429</v>
      </c>
      <c r="O18" s="34">
        <f t="shared" si="4"/>
        <v>71.3071428571429</v>
      </c>
      <c r="P18" s="65">
        <v>1.093</v>
      </c>
      <c r="Q18" s="34">
        <f t="shared" si="10"/>
        <v>60.93</v>
      </c>
      <c r="R18" s="73">
        <v>65</v>
      </c>
      <c r="S18" s="28">
        <v>65</v>
      </c>
      <c r="T18" s="74">
        <f t="shared" si="9"/>
        <v>65</v>
      </c>
      <c r="U18" s="60">
        <f t="shared" si="5"/>
        <v>64.4501428571429</v>
      </c>
      <c r="V18" s="28"/>
      <c r="W18" s="28"/>
      <c r="X18" s="75"/>
      <c r="Y18" s="36"/>
      <c r="Z18" s="84"/>
      <c r="AA18" s="36"/>
      <c r="AB18" s="98">
        <v>65</v>
      </c>
      <c r="AC18" s="99">
        <v>1</v>
      </c>
      <c r="AD18" s="90">
        <v>20</v>
      </c>
      <c r="AE18" s="84">
        <v>21</v>
      </c>
      <c r="AF18" s="91">
        <v>1.05</v>
      </c>
      <c r="AG18" s="34">
        <f t="shared" si="6"/>
        <v>2.05</v>
      </c>
      <c r="AH18" s="112"/>
      <c r="AI18" s="34"/>
      <c r="AJ18" s="34">
        <f t="shared" si="8"/>
        <v>2.05</v>
      </c>
      <c r="AK18" s="112"/>
      <c r="AL18" s="112"/>
      <c r="AM18" s="75"/>
      <c r="AN18" s="75"/>
      <c r="AO18" s="75">
        <f t="shared" si="2"/>
        <v>0</v>
      </c>
      <c r="AP18" s="31">
        <f t="shared" si="7"/>
        <v>66.5001428571428</v>
      </c>
      <c r="AQ18" s="126"/>
      <c r="AR18" s="126"/>
    </row>
    <row r="19" s="1" customFormat="1" ht="24" spans="1:44">
      <c r="A19" s="22">
        <v>201624450223</v>
      </c>
      <c r="B19" s="23" t="s">
        <v>75</v>
      </c>
      <c r="C19" s="31">
        <v>56.02</v>
      </c>
      <c r="D19" s="32" t="s">
        <v>40</v>
      </c>
      <c r="E19" s="32" t="s">
        <v>40</v>
      </c>
      <c r="F19" s="33">
        <v>8</v>
      </c>
      <c r="G19" s="27">
        <v>7.85714285714286</v>
      </c>
      <c r="H19" s="34"/>
      <c r="I19" s="27">
        <v>7.85714285714286</v>
      </c>
      <c r="J19" s="54"/>
      <c r="K19" s="34"/>
      <c r="L19" s="34"/>
      <c r="M19" s="60"/>
      <c r="N19" s="34">
        <f t="shared" si="3"/>
        <v>15.8571428571429</v>
      </c>
      <c r="O19" s="34">
        <f t="shared" si="4"/>
        <v>71.8771428571429</v>
      </c>
      <c r="P19" s="65">
        <v>3.309</v>
      </c>
      <c r="Q19" s="34">
        <f t="shared" si="10"/>
        <v>83.09</v>
      </c>
      <c r="R19" s="34">
        <v>85</v>
      </c>
      <c r="S19" s="34">
        <v>79</v>
      </c>
      <c r="T19" s="74">
        <f t="shared" si="9"/>
        <v>82</v>
      </c>
      <c r="U19" s="60">
        <f t="shared" si="5"/>
        <v>79.6171428571429</v>
      </c>
      <c r="V19" s="34"/>
      <c r="W19" s="34"/>
      <c r="X19" s="34" t="s">
        <v>76</v>
      </c>
      <c r="Y19" s="31">
        <v>0.8</v>
      </c>
      <c r="Z19" s="34" t="s">
        <v>77</v>
      </c>
      <c r="AA19" s="31">
        <v>3.07</v>
      </c>
      <c r="AB19" s="32">
        <v>82</v>
      </c>
      <c r="AC19" s="100">
        <v>1.5</v>
      </c>
      <c r="AD19" s="90">
        <v>20</v>
      </c>
      <c r="AE19" s="84">
        <v>20</v>
      </c>
      <c r="AF19" s="34">
        <v>1</v>
      </c>
      <c r="AG19" s="34">
        <f t="shared" si="6"/>
        <v>2.5</v>
      </c>
      <c r="AH19" s="34"/>
      <c r="AI19" s="34"/>
      <c r="AJ19" s="34">
        <f t="shared" si="8"/>
        <v>2.5</v>
      </c>
      <c r="AK19" s="34"/>
      <c r="AL19" s="34"/>
      <c r="AM19" s="34"/>
      <c r="AN19" s="34"/>
      <c r="AO19" s="75">
        <f t="shared" si="2"/>
        <v>0</v>
      </c>
      <c r="AP19" s="31">
        <f t="shared" si="7"/>
        <v>85.9871428571429</v>
      </c>
      <c r="AQ19" s="104"/>
      <c r="AR19" s="104"/>
    </row>
    <row r="20" s="1" customFormat="1" spans="1:44">
      <c r="A20" s="22">
        <v>201624450227</v>
      </c>
      <c r="B20" s="35" t="s">
        <v>78</v>
      </c>
      <c r="C20" s="24">
        <v>57.23</v>
      </c>
      <c r="D20" s="25" t="s">
        <v>40</v>
      </c>
      <c r="E20" s="25" t="s">
        <v>40</v>
      </c>
      <c r="F20" s="26">
        <v>8</v>
      </c>
      <c r="G20" s="27">
        <v>7.62857142857143</v>
      </c>
      <c r="H20" s="28"/>
      <c r="I20" s="27">
        <v>7.62857142857143</v>
      </c>
      <c r="J20" s="59"/>
      <c r="K20" s="28"/>
      <c r="L20" s="28"/>
      <c r="M20" s="57"/>
      <c r="N20" s="34">
        <f t="shared" si="3"/>
        <v>15.6285714285714</v>
      </c>
      <c r="O20" s="34">
        <f t="shared" si="4"/>
        <v>72.8585714285714</v>
      </c>
      <c r="P20" s="65">
        <v>0.86</v>
      </c>
      <c r="Q20" s="34">
        <f t="shared" si="10"/>
        <v>58.6</v>
      </c>
      <c r="R20" s="73">
        <v>62</v>
      </c>
      <c r="S20" s="28">
        <v>60</v>
      </c>
      <c r="T20" s="74">
        <f t="shared" si="9"/>
        <v>61</v>
      </c>
      <c r="U20" s="60">
        <f t="shared" si="5"/>
        <v>63.1175714285714</v>
      </c>
      <c r="V20" s="28"/>
      <c r="W20" s="28"/>
      <c r="X20" s="75"/>
      <c r="Y20" s="36"/>
      <c r="Z20" s="84"/>
      <c r="AA20" s="36"/>
      <c r="AB20" s="98">
        <v>61</v>
      </c>
      <c r="AC20" s="99">
        <v>1</v>
      </c>
      <c r="AD20" s="90">
        <v>23</v>
      </c>
      <c r="AE20" s="84">
        <v>20</v>
      </c>
      <c r="AF20" s="91">
        <v>1.15</v>
      </c>
      <c r="AG20" s="34">
        <f t="shared" si="6"/>
        <v>2.15</v>
      </c>
      <c r="AH20" s="112"/>
      <c r="AI20" s="34"/>
      <c r="AJ20" s="34">
        <f t="shared" si="8"/>
        <v>2.15</v>
      </c>
      <c r="AK20" s="112"/>
      <c r="AL20" s="112"/>
      <c r="AM20" s="75"/>
      <c r="AN20" s="75"/>
      <c r="AO20" s="75">
        <f t="shared" si="2"/>
        <v>0</v>
      </c>
      <c r="AP20" s="31">
        <f t="shared" si="7"/>
        <v>65.2675714285714</v>
      </c>
      <c r="AQ20" s="126"/>
      <c r="AR20" s="126"/>
    </row>
    <row r="21" s="1" customFormat="1" spans="1:44">
      <c r="A21" s="29">
        <v>201624450302</v>
      </c>
      <c r="B21" s="30" t="s">
        <v>79</v>
      </c>
      <c r="C21" s="31">
        <v>56.6</v>
      </c>
      <c r="D21" s="32" t="s">
        <v>40</v>
      </c>
      <c r="E21" s="32" t="s">
        <v>40</v>
      </c>
      <c r="F21" s="33">
        <v>8</v>
      </c>
      <c r="G21" s="27">
        <v>7.85714285714286</v>
      </c>
      <c r="H21" s="34"/>
      <c r="I21" s="27">
        <v>7.85714285714286</v>
      </c>
      <c r="J21" s="54"/>
      <c r="K21" s="34"/>
      <c r="L21" s="34" t="s">
        <v>50</v>
      </c>
      <c r="M21" s="60">
        <v>-0.2</v>
      </c>
      <c r="N21" s="34">
        <f t="shared" si="3"/>
        <v>15.6571428571429</v>
      </c>
      <c r="O21" s="34">
        <f t="shared" si="4"/>
        <v>72.2571428571429</v>
      </c>
      <c r="P21" s="65">
        <v>2.54</v>
      </c>
      <c r="Q21" s="34">
        <f t="shared" si="10"/>
        <v>75.4</v>
      </c>
      <c r="R21" s="34">
        <v>74</v>
      </c>
      <c r="S21" s="34">
        <v>81</v>
      </c>
      <c r="T21" s="74">
        <f t="shared" si="9"/>
        <v>77.5</v>
      </c>
      <c r="U21" s="60">
        <f t="shared" si="5"/>
        <v>74.6671428571429</v>
      </c>
      <c r="V21" s="34"/>
      <c r="W21" s="34"/>
      <c r="X21" s="34"/>
      <c r="Y21" s="31"/>
      <c r="Z21" s="34" t="s">
        <v>80</v>
      </c>
      <c r="AA21" s="31">
        <v>3.25</v>
      </c>
      <c r="AB21" s="32">
        <v>37</v>
      </c>
      <c r="AC21" s="100">
        <v>0</v>
      </c>
      <c r="AD21" s="90">
        <v>20</v>
      </c>
      <c r="AE21" s="84">
        <v>9</v>
      </c>
      <c r="AF21" s="34">
        <v>0.5</v>
      </c>
      <c r="AG21" s="34">
        <f t="shared" si="6"/>
        <v>0.5</v>
      </c>
      <c r="AH21" s="34"/>
      <c r="AI21" s="34"/>
      <c r="AJ21" s="34">
        <f t="shared" si="8"/>
        <v>0.5</v>
      </c>
      <c r="AK21" s="34"/>
      <c r="AL21" s="34"/>
      <c r="AM21" s="34"/>
      <c r="AN21" s="34"/>
      <c r="AO21" s="75">
        <f t="shared" si="2"/>
        <v>0</v>
      </c>
      <c r="AP21" s="31">
        <f t="shared" si="7"/>
        <v>78.4171428571429</v>
      </c>
      <c r="AQ21" s="104"/>
      <c r="AR21" s="104"/>
    </row>
    <row r="22" s="1" customFormat="1" ht="48" spans="1:44">
      <c r="A22" s="29">
        <v>201626810205</v>
      </c>
      <c r="B22" s="30" t="s">
        <v>81</v>
      </c>
      <c r="C22" s="24">
        <v>54.89</v>
      </c>
      <c r="D22" s="25" t="s">
        <v>40</v>
      </c>
      <c r="E22" s="25" t="s">
        <v>40</v>
      </c>
      <c r="F22" s="26">
        <v>8</v>
      </c>
      <c r="G22" s="27">
        <v>7.4</v>
      </c>
      <c r="H22" s="28"/>
      <c r="I22" s="27">
        <v>7.4</v>
      </c>
      <c r="J22" s="54"/>
      <c r="K22" s="28"/>
      <c r="L22" s="28"/>
      <c r="M22" s="57"/>
      <c r="N22" s="34">
        <f t="shared" si="3"/>
        <v>15.4</v>
      </c>
      <c r="O22" s="34">
        <f t="shared" si="4"/>
        <v>70.29</v>
      </c>
      <c r="P22" s="65">
        <v>2.961</v>
      </c>
      <c r="Q22" s="34">
        <f t="shared" si="10"/>
        <v>79.61</v>
      </c>
      <c r="R22" s="73">
        <v>65</v>
      </c>
      <c r="S22" s="28">
        <v>82</v>
      </c>
      <c r="T22" s="74">
        <f t="shared" si="9"/>
        <v>73.5</v>
      </c>
      <c r="U22" s="60">
        <f t="shared" ref="U22:U53" si="11">O22*0.3+Q22*0.6+T22*0.1</f>
        <v>76.203</v>
      </c>
      <c r="V22" s="28"/>
      <c r="W22" s="28"/>
      <c r="X22" s="75" t="s">
        <v>82</v>
      </c>
      <c r="Y22" s="36">
        <v>1</v>
      </c>
      <c r="Z22" s="84"/>
      <c r="AA22" s="36"/>
      <c r="AB22" s="98">
        <v>42</v>
      </c>
      <c r="AC22" s="99">
        <v>0</v>
      </c>
      <c r="AD22" s="90">
        <v>26</v>
      </c>
      <c r="AE22" s="84">
        <v>1</v>
      </c>
      <c r="AF22" s="91">
        <v>0.8</v>
      </c>
      <c r="AG22" s="34">
        <f t="shared" si="6"/>
        <v>0.8</v>
      </c>
      <c r="AH22" s="112"/>
      <c r="AI22" s="34"/>
      <c r="AJ22" s="34">
        <f t="shared" si="8"/>
        <v>0.8</v>
      </c>
      <c r="AK22" s="112" t="s">
        <v>83</v>
      </c>
      <c r="AL22" s="112">
        <v>0.4</v>
      </c>
      <c r="AM22" s="75" t="s">
        <v>84</v>
      </c>
      <c r="AN22" s="75">
        <v>0.6</v>
      </c>
      <c r="AO22" s="75">
        <f t="shared" si="2"/>
        <v>1</v>
      </c>
      <c r="AP22" s="31">
        <f t="shared" si="7"/>
        <v>79.003</v>
      </c>
      <c r="AQ22" s="126"/>
      <c r="AR22" s="126"/>
    </row>
    <row r="23" s="1" customFormat="1" ht="36" spans="1:44">
      <c r="A23" s="22">
        <v>201626810321</v>
      </c>
      <c r="B23" s="23" t="s">
        <v>85</v>
      </c>
      <c r="C23" s="24">
        <v>55.6</v>
      </c>
      <c r="D23" s="25" t="s">
        <v>40</v>
      </c>
      <c r="E23" s="25" t="s">
        <v>40</v>
      </c>
      <c r="F23" s="26">
        <v>8</v>
      </c>
      <c r="G23" s="27">
        <v>7.85714285714286</v>
      </c>
      <c r="H23" s="28"/>
      <c r="I23" s="27">
        <v>7.85714285714286</v>
      </c>
      <c r="J23" s="56" t="s">
        <v>86</v>
      </c>
      <c r="K23" s="28">
        <v>0</v>
      </c>
      <c r="L23" s="28"/>
      <c r="M23" s="57"/>
      <c r="N23" s="34">
        <f t="shared" si="3"/>
        <v>15.8571428571429</v>
      </c>
      <c r="O23" s="34">
        <f t="shared" si="4"/>
        <v>71.4571428571429</v>
      </c>
      <c r="P23" s="65">
        <v>3.37</v>
      </c>
      <c r="Q23" s="34">
        <f t="shared" si="10"/>
        <v>83.7</v>
      </c>
      <c r="R23" s="28">
        <v>87</v>
      </c>
      <c r="S23" s="82">
        <v>92</v>
      </c>
      <c r="T23" s="74">
        <f t="shared" si="9"/>
        <v>89.5</v>
      </c>
      <c r="U23" s="60">
        <f t="shared" si="11"/>
        <v>80.6071428571429</v>
      </c>
      <c r="V23" s="28"/>
      <c r="W23" s="75"/>
      <c r="X23" s="75" t="s">
        <v>87</v>
      </c>
      <c r="Y23" s="24">
        <v>2</v>
      </c>
      <c r="Z23" s="75"/>
      <c r="AA23" s="92"/>
      <c r="AB23" s="101">
        <v>89.5</v>
      </c>
      <c r="AC23" s="93">
        <v>2</v>
      </c>
      <c r="AD23" s="90">
        <v>40</v>
      </c>
      <c r="AE23" s="84">
        <v>40</v>
      </c>
      <c r="AF23" s="94">
        <v>4</v>
      </c>
      <c r="AG23" s="34">
        <f t="shared" si="6"/>
        <v>6</v>
      </c>
      <c r="AH23" s="34"/>
      <c r="AI23" s="34"/>
      <c r="AJ23" s="34">
        <f t="shared" si="8"/>
        <v>6</v>
      </c>
      <c r="AK23" s="34"/>
      <c r="AL23" s="34"/>
      <c r="AM23" s="34"/>
      <c r="AN23" s="34"/>
      <c r="AO23" s="75"/>
      <c r="AP23" s="31">
        <f t="shared" si="7"/>
        <v>88.6071428571429</v>
      </c>
      <c r="AQ23" s="126"/>
      <c r="AR23" s="104"/>
    </row>
    <row r="24" s="1" customFormat="1" ht="36" spans="1:44">
      <c r="A24" s="22">
        <v>201626810401</v>
      </c>
      <c r="B24" s="23" t="s">
        <v>88</v>
      </c>
      <c r="C24" s="24">
        <v>57.74</v>
      </c>
      <c r="D24" s="25" t="s">
        <v>40</v>
      </c>
      <c r="E24" s="25" t="s">
        <v>40</v>
      </c>
      <c r="F24" s="26">
        <v>8</v>
      </c>
      <c r="G24" s="27">
        <v>7.95714285714286</v>
      </c>
      <c r="H24" s="28"/>
      <c r="I24" s="27">
        <v>7.95714285714286</v>
      </c>
      <c r="J24" s="56" t="s">
        <v>89</v>
      </c>
      <c r="K24" s="28"/>
      <c r="L24" s="28"/>
      <c r="M24" s="57"/>
      <c r="N24" s="34">
        <f t="shared" si="3"/>
        <v>15.9571428571429</v>
      </c>
      <c r="O24" s="34">
        <f t="shared" si="4"/>
        <v>73.6971428571429</v>
      </c>
      <c r="P24" s="65">
        <v>2.149</v>
      </c>
      <c r="Q24" s="34">
        <f t="shared" si="10"/>
        <v>71.49</v>
      </c>
      <c r="R24" s="28">
        <v>81</v>
      </c>
      <c r="S24" s="81">
        <v>82</v>
      </c>
      <c r="T24" s="74">
        <f t="shared" si="9"/>
        <v>81.5</v>
      </c>
      <c r="U24" s="60">
        <f t="shared" si="11"/>
        <v>73.1531428571429</v>
      </c>
      <c r="V24" s="34" t="s">
        <v>90</v>
      </c>
      <c r="W24" s="75">
        <v>2.6</v>
      </c>
      <c r="X24" s="75" t="s">
        <v>55</v>
      </c>
      <c r="Y24" s="24">
        <v>1</v>
      </c>
      <c r="Z24" s="75"/>
      <c r="AA24" s="92"/>
      <c r="AB24" s="101">
        <v>0</v>
      </c>
      <c r="AC24" s="93">
        <v>0</v>
      </c>
      <c r="AD24" s="90">
        <v>16</v>
      </c>
      <c r="AE24" s="84">
        <v>17</v>
      </c>
      <c r="AF24" s="94">
        <v>0</v>
      </c>
      <c r="AG24" s="34">
        <f t="shared" si="6"/>
        <v>0</v>
      </c>
      <c r="AH24" s="34"/>
      <c r="AI24" s="34"/>
      <c r="AJ24" s="34">
        <f t="shared" si="8"/>
        <v>0</v>
      </c>
      <c r="AK24" s="112" t="s">
        <v>91</v>
      </c>
      <c r="AL24" s="113">
        <v>1.5</v>
      </c>
      <c r="AM24" s="75" t="s">
        <v>92</v>
      </c>
      <c r="AN24" s="113">
        <v>1.5</v>
      </c>
      <c r="AO24" s="75">
        <f t="shared" ref="AO24:AO53" si="12">AL24+AN24</f>
        <v>3</v>
      </c>
      <c r="AP24" s="31">
        <f t="shared" si="7"/>
        <v>79.7531428571429</v>
      </c>
      <c r="AQ24" s="126"/>
      <c r="AR24" s="104"/>
    </row>
    <row r="25" s="1" customFormat="1" ht="24" spans="1:44">
      <c r="A25" s="22">
        <v>201626810403</v>
      </c>
      <c r="B25" s="23" t="s">
        <v>93</v>
      </c>
      <c r="C25" s="31">
        <v>56.13</v>
      </c>
      <c r="D25" s="32" t="s">
        <v>40</v>
      </c>
      <c r="E25" s="32" t="s">
        <v>40</v>
      </c>
      <c r="F25" s="33">
        <v>8</v>
      </c>
      <c r="G25" s="27">
        <v>7.74285714285714</v>
      </c>
      <c r="H25" s="34"/>
      <c r="I25" s="27">
        <v>7.74285714285714</v>
      </c>
      <c r="J25" s="59"/>
      <c r="K25" s="34"/>
      <c r="L25" s="34"/>
      <c r="M25" s="60"/>
      <c r="N25" s="34">
        <f t="shared" si="3"/>
        <v>15.7428571428571</v>
      </c>
      <c r="O25" s="34">
        <f t="shared" si="4"/>
        <v>71.8728571428571</v>
      </c>
      <c r="P25" s="65">
        <v>2.762</v>
      </c>
      <c r="Q25" s="34">
        <f t="shared" si="10"/>
        <v>77.62</v>
      </c>
      <c r="R25" s="34">
        <v>75</v>
      </c>
      <c r="S25" s="34">
        <v>71</v>
      </c>
      <c r="T25" s="74">
        <f t="shared" si="9"/>
        <v>73</v>
      </c>
      <c r="U25" s="60">
        <f t="shared" si="11"/>
        <v>75.4338571428571</v>
      </c>
      <c r="V25" s="34"/>
      <c r="W25" s="34"/>
      <c r="X25" s="34" t="s">
        <v>94</v>
      </c>
      <c r="Y25" s="31">
        <v>0.5</v>
      </c>
      <c r="Z25" s="34"/>
      <c r="AA25" s="31"/>
      <c r="AB25" s="32">
        <v>73</v>
      </c>
      <c r="AC25" s="95">
        <v>1.5</v>
      </c>
      <c r="AD25" s="90">
        <v>40</v>
      </c>
      <c r="AE25" s="84">
        <v>40</v>
      </c>
      <c r="AF25" s="34">
        <v>4</v>
      </c>
      <c r="AG25" s="34">
        <f t="shared" si="6"/>
        <v>5.5</v>
      </c>
      <c r="AH25" s="34"/>
      <c r="AI25" s="34"/>
      <c r="AJ25" s="34">
        <f t="shared" si="8"/>
        <v>5.5</v>
      </c>
      <c r="AK25" s="34" t="s">
        <v>95</v>
      </c>
      <c r="AL25" s="34">
        <v>0.4</v>
      </c>
      <c r="AM25" s="34" t="s">
        <v>95</v>
      </c>
      <c r="AN25" s="34">
        <v>0.4</v>
      </c>
      <c r="AO25" s="75">
        <f t="shared" si="12"/>
        <v>0.8</v>
      </c>
      <c r="AP25" s="31">
        <f t="shared" si="7"/>
        <v>82.2338571428571</v>
      </c>
      <c r="AQ25" s="104"/>
      <c r="AR25" s="104"/>
    </row>
    <row r="26" s="1" customFormat="1" spans="1:44">
      <c r="A26" s="29">
        <v>201626810413</v>
      </c>
      <c r="B26" s="30" t="s">
        <v>96</v>
      </c>
      <c r="C26" s="31">
        <v>56.17</v>
      </c>
      <c r="D26" s="32" t="s">
        <v>40</v>
      </c>
      <c r="E26" s="32" t="s">
        <v>40</v>
      </c>
      <c r="F26" s="33">
        <v>8</v>
      </c>
      <c r="G26" s="27">
        <v>7.57142857142857</v>
      </c>
      <c r="H26" s="34"/>
      <c r="I26" s="27">
        <v>7.57142857142857</v>
      </c>
      <c r="J26" s="54"/>
      <c r="K26" s="34"/>
      <c r="L26" s="34" t="s">
        <v>50</v>
      </c>
      <c r="M26" s="60">
        <v>-0.2</v>
      </c>
      <c r="N26" s="34">
        <f t="shared" si="3"/>
        <v>15.3714285714286</v>
      </c>
      <c r="O26" s="34">
        <f t="shared" si="4"/>
        <v>71.5414285714286</v>
      </c>
      <c r="P26" s="65">
        <v>1.221</v>
      </c>
      <c r="Q26" s="34">
        <f t="shared" si="10"/>
        <v>62.21</v>
      </c>
      <c r="R26" s="34">
        <v>60</v>
      </c>
      <c r="S26" s="34">
        <v>79</v>
      </c>
      <c r="T26" s="74">
        <f t="shared" si="9"/>
        <v>69.5</v>
      </c>
      <c r="U26" s="60">
        <f t="shared" si="11"/>
        <v>65.7384285714286</v>
      </c>
      <c r="V26" s="34"/>
      <c r="W26" s="34"/>
      <c r="X26" s="34"/>
      <c r="Y26" s="31"/>
      <c r="Z26" s="34"/>
      <c r="AA26" s="31"/>
      <c r="AB26" s="32">
        <v>0</v>
      </c>
      <c r="AC26" s="95">
        <v>0</v>
      </c>
      <c r="AD26" s="90">
        <v>5</v>
      </c>
      <c r="AE26" s="84">
        <v>0</v>
      </c>
      <c r="AF26" s="34">
        <v>0</v>
      </c>
      <c r="AG26" s="34">
        <f t="shared" si="6"/>
        <v>0</v>
      </c>
      <c r="AH26" s="34"/>
      <c r="AI26" s="34"/>
      <c r="AJ26" s="34">
        <f t="shared" si="8"/>
        <v>0</v>
      </c>
      <c r="AK26" s="34"/>
      <c r="AL26" s="34"/>
      <c r="AM26" s="34"/>
      <c r="AN26" s="34"/>
      <c r="AO26" s="75">
        <f t="shared" si="12"/>
        <v>0</v>
      </c>
      <c r="AP26" s="31">
        <f t="shared" si="7"/>
        <v>65.7384285714286</v>
      </c>
      <c r="AQ26" s="104"/>
      <c r="AR26" s="104"/>
    </row>
    <row r="27" s="1" customFormat="1" ht="28.8" spans="1:44">
      <c r="A27" s="29">
        <v>201626810417</v>
      </c>
      <c r="B27" s="30" t="s">
        <v>97</v>
      </c>
      <c r="C27" s="36">
        <v>56.05</v>
      </c>
      <c r="D27" s="25" t="s">
        <v>40</v>
      </c>
      <c r="E27" s="25" t="s">
        <v>40</v>
      </c>
      <c r="F27" s="26">
        <v>8</v>
      </c>
      <c r="G27" s="27">
        <v>7.68571428571429</v>
      </c>
      <c r="H27" s="28"/>
      <c r="I27" s="27">
        <v>7.68571428571429</v>
      </c>
      <c r="J27" s="56" t="s">
        <v>98</v>
      </c>
      <c r="K27" s="28">
        <v>0</v>
      </c>
      <c r="L27" s="28"/>
      <c r="M27" s="57"/>
      <c r="N27" s="34">
        <f t="shared" si="3"/>
        <v>15.6857142857143</v>
      </c>
      <c r="O27" s="34">
        <f t="shared" si="4"/>
        <v>71.7357142857143</v>
      </c>
      <c r="P27" s="65">
        <v>2.446</v>
      </c>
      <c r="Q27" s="34">
        <f t="shared" si="10"/>
        <v>74.46</v>
      </c>
      <c r="R27" s="73">
        <v>84</v>
      </c>
      <c r="S27" s="28">
        <v>62</v>
      </c>
      <c r="T27" s="74">
        <f t="shared" si="9"/>
        <v>73</v>
      </c>
      <c r="U27" s="60">
        <f t="shared" si="11"/>
        <v>73.4967142857143</v>
      </c>
      <c r="V27" s="28"/>
      <c r="W27" s="28"/>
      <c r="X27" s="75"/>
      <c r="Y27" s="24"/>
      <c r="Z27" s="75" t="s">
        <v>99</v>
      </c>
      <c r="AA27" s="24">
        <v>2.2</v>
      </c>
      <c r="AB27" s="101">
        <v>73</v>
      </c>
      <c r="AC27" s="89">
        <v>1</v>
      </c>
      <c r="AD27" s="90">
        <v>23</v>
      </c>
      <c r="AE27" s="84">
        <v>40</v>
      </c>
      <c r="AF27" s="91">
        <v>2.65</v>
      </c>
      <c r="AG27" s="34">
        <f t="shared" si="6"/>
        <v>3.65</v>
      </c>
      <c r="AH27" s="112"/>
      <c r="AI27" s="34"/>
      <c r="AJ27" s="34">
        <f t="shared" si="8"/>
        <v>3.65</v>
      </c>
      <c r="AK27" s="34"/>
      <c r="AL27" s="114"/>
      <c r="AM27" s="34"/>
      <c r="AN27" s="114"/>
      <c r="AO27" s="75">
        <f t="shared" si="12"/>
        <v>0</v>
      </c>
      <c r="AP27" s="31">
        <f t="shared" si="7"/>
        <v>79.3467142857143</v>
      </c>
      <c r="AQ27" s="126"/>
      <c r="AR27" s="126"/>
    </row>
    <row r="28" s="1" customFormat="1" ht="28.8" spans="1:44">
      <c r="A28" s="22">
        <v>201626810501</v>
      </c>
      <c r="B28" s="23" t="s">
        <v>100</v>
      </c>
      <c r="C28" s="31">
        <v>60.4</v>
      </c>
      <c r="D28" s="32" t="s">
        <v>40</v>
      </c>
      <c r="E28" s="32" t="s">
        <v>40</v>
      </c>
      <c r="F28" s="33">
        <v>8</v>
      </c>
      <c r="G28" s="27">
        <v>7.95714285714286</v>
      </c>
      <c r="H28" s="34"/>
      <c r="I28" s="27">
        <v>7.95714285714286</v>
      </c>
      <c r="J28" s="56" t="s">
        <v>101</v>
      </c>
      <c r="K28" s="34">
        <v>0</v>
      </c>
      <c r="L28" s="34" t="s">
        <v>102</v>
      </c>
      <c r="M28" s="60">
        <v>-0.1</v>
      </c>
      <c r="N28" s="34">
        <f t="shared" si="3"/>
        <v>15.8571428571429</v>
      </c>
      <c r="O28" s="34">
        <f t="shared" si="4"/>
        <v>76.2571428571429</v>
      </c>
      <c r="P28" s="65">
        <v>2.375</v>
      </c>
      <c r="Q28" s="34">
        <f t="shared" si="10"/>
        <v>73.75</v>
      </c>
      <c r="R28" s="34">
        <v>95</v>
      </c>
      <c r="S28" s="28">
        <v>94</v>
      </c>
      <c r="T28" s="74">
        <f t="shared" si="9"/>
        <v>94.5</v>
      </c>
      <c r="U28" s="60">
        <f t="shared" si="11"/>
        <v>76.5771428571429</v>
      </c>
      <c r="V28" s="34"/>
      <c r="W28" s="34"/>
      <c r="X28" s="34"/>
      <c r="Y28" s="31"/>
      <c r="Z28" s="34" t="s">
        <v>103</v>
      </c>
      <c r="AA28" s="31">
        <v>2.34</v>
      </c>
      <c r="AB28" s="32">
        <v>94.5</v>
      </c>
      <c r="AC28" s="95">
        <v>3</v>
      </c>
      <c r="AD28" s="90">
        <v>27</v>
      </c>
      <c r="AE28" s="84">
        <v>20</v>
      </c>
      <c r="AF28" s="34">
        <v>1.35</v>
      </c>
      <c r="AG28" s="34">
        <f t="shared" si="6"/>
        <v>4.35</v>
      </c>
      <c r="AH28" s="34"/>
      <c r="AI28" s="34"/>
      <c r="AJ28" s="34">
        <f t="shared" si="8"/>
        <v>4.35</v>
      </c>
      <c r="AK28" s="112" t="s">
        <v>104</v>
      </c>
      <c r="AL28" s="115">
        <v>1.5</v>
      </c>
      <c r="AM28" s="75" t="s">
        <v>104</v>
      </c>
      <c r="AN28" s="113">
        <v>1.5</v>
      </c>
      <c r="AO28" s="75">
        <f t="shared" si="12"/>
        <v>3</v>
      </c>
      <c r="AP28" s="31">
        <f t="shared" si="7"/>
        <v>86.2671428571429</v>
      </c>
      <c r="AQ28" s="104"/>
      <c r="AR28" s="104"/>
    </row>
    <row r="29" s="1" customFormat="1" ht="36" spans="1:44">
      <c r="A29" s="29">
        <v>201626810504</v>
      </c>
      <c r="B29" s="30" t="s">
        <v>105</v>
      </c>
      <c r="C29" s="31">
        <v>60.99</v>
      </c>
      <c r="D29" s="32" t="s">
        <v>40</v>
      </c>
      <c r="E29" s="32" t="s">
        <v>40</v>
      </c>
      <c r="F29" s="33">
        <v>8</v>
      </c>
      <c r="G29" s="27">
        <v>7.85714285714286</v>
      </c>
      <c r="H29" s="37"/>
      <c r="I29" s="27">
        <v>7.85714285714286</v>
      </c>
      <c r="J29" s="54"/>
      <c r="K29" s="34"/>
      <c r="L29" s="34" t="s">
        <v>106</v>
      </c>
      <c r="M29" s="60">
        <v>0.6</v>
      </c>
      <c r="N29" s="34">
        <f t="shared" si="3"/>
        <v>16.4571428571429</v>
      </c>
      <c r="O29" s="34">
        <f t="shared" si="4"/>
        <v>77.4471428571429</v>
      </c>
      <c r="P29" s="65">
        <v>3.821</v>
      </c>
      <c r="Q29" s="34">
        <f t="shared" si="10"/>
        <v>88.21</v>
      </c>
      <c r="R29" s="34">
        <v>94</v>
      </c>
      <c r="S29" s="34">
        <v>99</v>
      </c>
      <c r="T29" s="74">
        <f t="shared" si="9"/>
        <v>96.5</v>
      </c>
      <c r="U29" s="60">
        <f t="shared" si="11"/>
        <v>85.8101428571429</v>
      </c>
      <c r="V29" s="34" t="s">
        <v>107</v>
      </c>
      <c r="W29" s="34">
        <v>1.28</v>
      </c>
      <c r="X29" s="34" t="s">
        <v>108</v>
      </c>
      <c r="Y29" s="31">
        <v>2</v>
      </c>
      <c r="Z29" s="34" t="s">
        <v>109</v>
      </c>
      <c r="AA29" s="31">
        <v>3</v>
      </c>
      <c r="AB29" s="32">
        <v>96.5</v>
      </c>
      <c r="AC29" s="95">
        <v>3</v>
      </c>
      <c r="AD29" s="90">
        <v>40</v>
      </c>
      <c r="AE29" s="84">
        <v>40</v>
      </c>
      <c r="AF29" s="34">
        <v>4</v>
      </c>
      <c r="AG29" s="34">
        <f t="shared" si="6"/>
        <v>7</v>
      </c>
      <c r="AH29" s="34" t="s">
        <v>110</v>
      </c>
      <c r="AI29" s="34">
        <v>1.2</v>
      </c>
      <c r="AJ29" s="34">
        <f t="shared" si="8"/>
        <v>8.2</v>
      </c>
      <c r="AK29" s="34" t="s">
        <v>111</v>
      </c>
      <c r="AL29" s="114">
        <v>1.5</v>
      </c>
      <c r="AM29" s="34" t="s">
        <v>111</v>
      </c>
      <c r="AN29" s="114">
        <v>1.5</v>
      </c>
      <c r="AO29" s="75">
        <f t="shared" si="12"/>
        <v>3</v>
      </c>
      <c r="AP29" s="31">
        <f t="shared" si="7"/>
        <v>103.290142857143</v>
      </c>
      <c r="AQ29" s="104"/>
      <c r="AR29" s="104"/>
    </row>
    <row r="30" s="1" customFormat="1" spans="1:44">
      <c r="A30" s="29">
        <v>201626810531</v>
      </c>
      <c r="B30" s="30" t="s">
        <v>112</v>
      </c>
      <c r="C30" s="36">
        <v>56.41</v>
      </c>
      <c r="D30" s="25" t="s">
        <v>40</v>
      </c>
      <c r="E30" s="25" t="s">
        <v>40</v>
      </c>
      <c r="F30" s="26">
        <v>8</v>
      </c>
      <c r="G30" s="27">
        <v>7.85714285714286</v>
      </c>
      <c r="H30" s="28"/>
      <c r="I30" s="27">
        <v>7.85714285714286</v>
      </c>
      <c r="J30" s="59"/>
      <c r="K30" s="28"/>
      <c r="L30" s="28"/>
      <c r="M30" s="57"/>
      <c r="N30" s="34">
        <f t="shared" si="3"/>
        <v>15.8571428571429</v>
      </c>
      <c r="O30" s="34">
        <f t="shared" si="4"/>
        <v>72.2671428571429</v>
      </c>
      <c r="P30" s="65">
        <v>2.422</v>
      </c>
      <c r="Q30" s="34">
        <f t="shared" si="10"/>
        <v>74.22</v>
      </c>
      <c r="R30" s="73">
        <v>92</v>
      </c>
      <c r="S30" s="28">
        <v>82</v>
      </c>
      <c r="T30" s="74">
        <f t="shared" si="9"/>
        <v>87</v>
      </c>
      <c r="U30" s="60">
        <f t="shared" si="11"/>
        <v>74.9121428571429</v>
      </c>
      <c r="V30" s="28"/>
      <c r="W30" s="28"/>
      <c r="X30" s="75"/>
      <c r="Y30" s="24"/>
      <c r="Z30" s="75"/>
      <c r="AA30" s="88"/>
      <c r="AB30" s="75">
        <v>87</v>
      </c>
      <c r="AC30" s="89">
        <v>2</v>
      </c>
      <c r="AD30" s="90">
        <v>40</v>
      </c>
      <c r="AE30" s="84">
        <v>40</v>
      </c>
      <c r="AF30" s="91">
        <v>4</v>
      </c>
      <c r="AG30" s="34">
        <f t="shared" si="6"/>
        <v>6</v>
      </c>
      <c r="AH30" s="112"/>
      <c r="AI30" s="34"/>
      <c r="AJ30" s="34">
        <f t="shared" si="8"/>
        <v>6</v>
      </c>
      <c r="AK30" s="34" t="s">
        <v>113</v>
      </c>
      <c r="AL30" s="114">
        <v>1</v>
      </c>
      <c r="AM30" s="34" t="s">
        <v>113</v>
      </c>
      <c r="AN30" s="114">
        <v>1</v>
      </c>
      <c r="AO30" s="75">
        <f t="shared" si="12"/>
        <v>2</v>
      </c>
      <c r="AP30" s="31">
        <f t="shared" si="7"/>
        <v>82.9121428571429</v>
      </c>
      <c r="AQ30" s="126"/>
      <c r="AR30" s="126"/>
    </row>
    <row r="31" s="1" customFormat="1" spans="1:44">
      <c r="A31" s="22">
        <v>201626810610</v>
      </c>
      <c r="B31" s="23" t="s">
        <v>114</v>
      </c>
      <c r="C31" s="31">
        <v>55.93</v>
      </c>
      <c r="D31" s="32" t="s">
        <v>40</v>
      </c>
      <c r="E31" s="32" t="s">
        <v>40</v>
      </c>
      <c r="F31" s="33">
        <v>8</v>
      </c>
      <c r="G31" s="27">
        <v>7.41428571428571</v>
      </c>
      <c r="H31" s="34"/>
      <c r="I31" s="27">
        <v>7.41428571428571</v>
      </c>
      <c r="J31" s="54"/>
      <c r="K31" s="34"/>
      <c r="L31" s="34" t="s">
        <v>115</v>
      </c>
      <c r="M31" s="60">
        <v>-0.4</v>
      </c>
      <c r="N31" s="34">
        <f t="shared" si="3"/>
        <v>15.0142857142857</v>
      </c>
      <c r="O31" s="34">
        <f t="shared" si="4"/>
        <v>70.9442857142857</v>
      </c>
      <c r="P31" s="66"/>
      <c r="Q31" s="34">
        <f t="shared" si="10"/>
        <v>50</v>
      </c>
      <c r="R31" s="78"/>
      <c r="S31" s="78"/>
      <c r="T31" s="74">
        <f t="shared" si="9"/>
        <v>0</v>
      </c>
      <c r="U31" s="60">
        <f t="shared" si="11"/>
        <v>51.2832857142857</v>
      </c>
      <c r="V31" s="34"/>
      <c r="W31" s="34"/>
      <c r="X31" s="34"/>
      <c r="Y31" s="31"/>
      <c r="Z31" s="34"/>
      <c r="AA31" s="60"/>
      <c r="AB31" s="34">
        <v>0</v>
      </c>
      <c r="AC31" s="95">
        <v>0</v>
      </c>
      <c r="AD31" s="90">
        <v>0</v>
      </c>
      <c r="AE31" s="84">
        <v>0</v>
      </c>
      <c r="AF31" s="34">
        <v>0</v>
      </c>
      <c r="AG31" s="34">
        <f t="shared" si="6"/>
        <v>0</v>
      </c>
      <c r="AH31" s="34"/>
      <c r="AI31" s="34"/>
      <c r="AJ31" s="34">
        <f t="shared" si="8"/>
        <v>0</v>
      </c>
      <c r="AK31" s="112"/>
      <c r="AL31" s="115"/>
      <c r="AM31" s="75"/>
      <c r="AN31" s="113"/>
      <c r="AO31" s="75">
        <f t="shared" si="12"/>
        <v>0</v>
      </c>
      <c r="AP31" s="31">
        <f t="shared" si="7"/>
        <v>51.2832857142857</v>
      </c>
      <c r="AQ31" s="104"/>
      <c r="AR31" s="104"/>
    </row>
    <row r="32" s="1" customFormat="1" ht="24" spans="1:44">
      <c r="A32" s="22">
        <v>201626810624</v>
      </c>
      <c r="B32" s="23" t="s">
        <v>116</v>
      </c>
      <c r="C32" s="36">
        <v>56.23</v>
      </c>
      <c r="D32" s="25" t="s">
        <v>40</v>
      </c>
      <c r="E32" s="25" t="s">
        <v>40</v>
      </c>
      <c r="F32" s="26">
        <v>8</v>
      </c>
      <c r="G32" s="27">
        <v>7.67142857142857</v>
      </c>
      <c r="H32" s="28"/>
      <c r="I32" s="27">
        <v>7.67142857142857</v>
      </c>
      <c r="J32" s="59"/>
      <c r="K32" s="28"/>
      <c r="L32" s="28"/>
      <c r="M32" s="57"/>
      <c r="N32" s="34">
        <f t="shared" si="3"/>
        <v>15.6714285714286</v>
      </c>
      <c r="O32" s="34">
        <f t="shared" si="4"/>
        <v>71.9014285714286</v>
      </c>
      <c r="P32" s="65">
        <v>3.077</v>
      </c>
      <c r="Q32" s="34">
        <f t="shared" si="10"/>
        <v>80.77</v>
      </c>
      <c r="R32" s="28">
        <v>79</v>
      </c>
      <c r="S32" s="81">
        <v>72</v>
      </c>
      <c r="T32" s="74">
        <f t="shared" si="9"/>
        <v>75.5</v>
      </c>
      <c r="U32" s="60">
        <f t="shared" si="11"/>
        <v>77.5824285714286</v>
      </c>
      <c r="V32" s="28"/>
      <c r="W32" s="75"/>
      <c r="X32" s="75" t="s">
        <v>117</v>
      </c>
      <c r="Y32" s="24">
        <v>1</v>
      </c>
      <c r="Z32" s="75"/>
      <c r="AA32" s="92"/>
      <c r="AB32" s="75">
        <v>0</v>
      </c>
      <c r="AC32" s="102">
        <v>0</v>
      </c>
      <c r="AD32" s="90">
        <v>0</v>
      </c>
      <c r="AE32" s="84">
        <v>0</v>
      </c>
      <c r="AF32" s="94">
        <v>0</v>
      </c>
      <c r="AG32" s="34">
        <f t="shared" si="6"/>
        <v>0</v>
      </c>
      <c r="AH32" s="34"/>
      <c r="AI32" s="34"/>
      <c r="AJ32" s="34">
        <f t="shared" si="8"/>
        <v>0</v>
      </c>
      <c r="AK32" s="34"/>
      <c r="AL32" s="114"/>
      <c r="AM32" s="34"/>
      <c r="AN32" s="114"/>
      <c r="AO32" s="75">
        <f t="shared" si="12"/>
        <v>0</v>
      </c>
      <c r="AP32" s="31">
        <f t="shared" si="7"/>
        <v>78.5824285714286</v>
      </c>
      <c r="AQ32" s="126"/>
      <c r="AR32" s="104"/>
    </row>
    <row r="33" s="1" customFormat="1" ht="24" spans="1:44">
      <c r="A33" s="22">
        <v>201626810702</v>
      </c>
      <c r="B33" s="35" t="s">
        <v>118</v>
      </c>
      <c r="C33" s="31">
        <v>56.38</v>
      </c>
      <c r="D33" s="32" t="s">
        <v>40</v>
      </c>
      <c r="E33" s="32" t="s">
        <v>40</v>
      </c>
      <c r="F33" s="33">
        <v>8</v>
      </c>
      <c r="G33" s="27">
        <v>7.58571428571429</v>
      </c>
      <c r="H33" s="34"/>
      <c r="I33" s="27">
        <v>7.58571428571429</v>
      </c>
      <c r="J33" s="56"/>
      <c r="K33" s="34"/>
      <c r="L33" s="34"/>
      <c r="M33" s="60"/>
      <c r="N33" s="34">
        <f t="shared" si="3"/>
        <v>15.5857142857143</v>
      </c>
      <c r="O33" s="34">
        <f t="shared" si="4"/>
        <v>71.9657142857143</v>
      </c>
      <c r="P33" s="65">
        <v>2.539</v>
      </c>
      <c r="Q33" s="34">
        <f t="shared" si="10"/>
        <v>75.39</v>
      </c>
      <c r="R33" s="34">
        <v>81</v>
      </c>
      <c r="S33" s="34">
        <v>73</v>
      </c>
      <c r="T33" s="74">
        <f t="shared" si="9"/>
        <v>77</v>
      </c>
      <c r="U33" s="60">
        <f t="shared" si="11"/>
        <v>74.5237142857143</v>
      </c>
      <c r="V33" s="34"/>
      <c r="W33" s="34"/>
      <c r="X33" s="34"/>
      <c r="Y33" s="31"/>
      <c r="Z33" s="34"/>
      <c r="AA33" s="60"/>
      <c r="AB33" s="34">
        <v>0</v>
      </c>
      <c r="AC33" s="95">
        <v>0</v>
      </c>
      <c r="AD33" s="90">
        <v>6</v>
      </c>
      <c r="AE33" s="84">
        <v>0</v>
      </c>
      <c r="AF33" s="34">
        <v>0</v>
      </c>
      <c r="AG33" s="34">
        <f t="shared" si="6"/>
        <v>0</v>
      </c>
      <c r="AH33" s="34"/>
      <c r="AI33" s="34"/>
      <c r="AJ33" s="34">
        <f t="shared" si="8"/>
        <v>0</v>
      </c>
      <c r="AK33" s="112" t="s">
        <v>83</v>
      </c>
      <c r="AL33" s="113">
        <v>0.4</v>
      </c>
      <c r="AM33" s="75" t="s">
        <v>83</v>
      </c>
      <c r="AN33" s="113">
        <v>0.4</v>
      </c>
      <c r="AO33" s="75">
        <f t="shared" si="12"/>
        <v>0.8</v>
      </c>
      <c r="AP33" s="31">
        <f t="shared" si="7"/>
        <v>75.3237142857143</v>
      </c>
      <c r="AQ33" s="104"/>
      <c r="AR33" s="104"/>
    </row>
    <row r="34" s="1" customFormat="1" ht="43.2" spans="1:44">
      <c r="A34" s="22">
        <v>201626810708</v>
      </c>
      <c r="B34" s="23" t="s">
        <v>119</v>
      </c>
      <c r="C34" s="36">
        <v>60.67</v>
      </c>
      <c r="D34" s="25" t="s">
        <v>40</v>
      </c>
      <c r="E34" s="25" t="s">
        <v>40</v>
      </c>
      <c r="F34" s="26">
        <v>8</v>
      </c>
      <c r="G34" s="27">
        <v>7.58571428571429</v>
      </c>
      <c r="H34" s="28"/>
      <c r="I34" s="27">
        <v>7.58571428571429</v>
      </c>
      <c r="J34" s="56" t="s">
        <v>120</v>
      </c>
      <c r="K34" s="34">
        <v>0</v>
      </c>
      <c r="L34" s="28"/>
      <c r="M34" s="57"/>
      <c r="N34" s="34">
        <f t="shared" si="3"/>
        <v>15.5857142857143</v>
      </c>
      <c r="O34" s="34">
        <f t="shared" si="4"/>
        <v>76.2557142857143</v>
      </c>
      <c r="P34" s="65">
        <v>3.445</v>
      </c>
      <c r="Q34" s="34">
        <f t="shared" si="10"/>
        <v>84.45</v>
      </c>
      <c r="R34" s="28">
        <v>65</v>
      </c>
      <c r="S34" s="81">
        <v>70</v>
      </c>
      <c r="T34" s="74">
        <f t="shared" si="9"/>
        <v>67.5</v>
      </c>
      <c r="U34" s="60">
        <f t="shared" si="11"/>
        <v>80.2967142857143</v>
      </c>
      <c r="V34" s="34" t="s">
        <v>121</v>
      </c>
      <c r="W34" s="75">
        <v>0.8</v>
      </c>
      <c r="X34" s="75" t="s">
        <v>59</v>
      </c>
      <c r="Y34" s="24">
        <v>2</v>
      </c>
      <c r="Z34" s="75" t="s">
        <v>122</v>
      </c>
      <c r="AA34" s="103">
        <v>2.95</v>
      </c>
      <c r="AB34" s="75">
        <v>67.5</v>
      </c>
      <c r="AC34" s="93">
        <v>1</v>
      </c>
      <c r="AD34" s="90">
        <v>40</v>
      </c>
      <c r="AE34" s="84">
        <v>40</v>
      </c>
      <c r="AF34" s="94">
        <v>4</v>
      </c>
      <c r="AG34" s="34">
        <f t="shared" si="6"/>
        <v>5</v>
      </c>
      <c r="AH34" s="34"/>
      <c r="AI34" s="34"/>
      <c r="AJ34" s="34">
        <f t="shared" si="8"/>
        <v>5</v>
      </c>
      <c r="AK34" s="34" t="s">
        <v>123</v>
      </c>
      <c r="AL34" s="34">
        <v>1</v>
      </c>
      <c r="AM34" s="34" t="s">
        <v>124</v>
      </c>
      <c r="AN34" s="34">
        <v>1</v>
      </c>
      <c r="AO34" s="75">
        <f t="shared" si="12"/>
        <v>2</v>
      </c>
      <c r="AP34" s="31">
        <f t="shared" si="7"/>
        <v>93.0467142857143</v>
      </c>
      <c r="AQ34" s="126"/>
      <c r="AR34" s="104"/>
    </row>
    <row r="35" s="1" customFormat="1" ht="24" spans="1:44">
      <c r="A35" s="29">
        <v>201626810709</v>
      </c>
      <c r="B35" s="30" t="s">
        <v>125</v>
      </c>
      <c r="C35" s="31">
        <v>55.96</v>
      </c>
      <c r="D35" s="32" t="s">
        <v>40</v>
      </c>
      <c r="E35" s="32" t="s">
        <v>40</v>
      </c>
      <c r="F35" s="33">
        <v>8</v>
      </c>
      <c r="G35" s="27">
        <v>7.58571428571429</v>
      </c>
      <c r="H35" s="34"/>
      <c r="I35" s="27">
        <v>7.58571428571429</v>
      </c>
      <c r="J35" s="59"/>
      <c r="K35" s="34"/>
      <c r="L35" s="34" t="s">
        <v>102</v>
      </c>
      <c r="M35" s="60">
        <v>-0.1</v>
      </c>
      <c r="N35" s="34">
        <f t="shared" si="3"/>
        <v>15.4857142857143</v>
      </c>
      <c r="O35" s="34">
        <f t="shared" si="4"/>
        <v>71.4457142857143</v>
      </c>
      <c r="P35" s="65">
        <v>3</v>
      </c>
      <c r="Q35" s="34">
        <f t="shared" si="10"/>
        <v>80</v>
      </c>
      <c r="R35" s="34">
        <v>80</v>
      </c>
      <c r="S35" s="34">
        <v>70</v>
      </c>
      <c r="T35" s="74">
        <f t="shared" si="9"/>
        <v>75</v>
      </c>
      <c r="U35" s="60">
        <f t="shared" si="11"/>
        <v>76.9337142857143</v>
      </c>
      <c r="V35" s="34"/>
      <c r="W35" s="34"/>
      <c r="X35" s="34" t="s">
        <v>126</v>
      </c>
      <c r="Y35" s="31">
        <v>1</v>
      </c>
      <c r="Z35" s="34"/>
      <c r="AA35" s="60"/>
      <c r="AB35" s="34">
        <v>40</v>
      </c>
      <c r="AC35" s="95">
        <v>0</v>
      </c>
      <c r="AD35" s="90">
        <v>40</v>
      </c>
      <c r="AE35" s="84">
        <v>1</v>
      </c>
      <c r="AF35" s="34">
        <v>2</v>
      </c>
      <c r="AG35" s="34">
        <f t="shared" si="6"/>
        <v>2</v>
      </c>
      <c r="AH35" s="34"/>
      <c r="AI35" s="34"/>
      <c r="AJ35" s="34">
        <f t="shared" si="8"/>
        <v>2</v>
      </c>
      <c r="AK35" s="112" t="s">
        <v>127</v>
      </c>
      <c r="AL35" s="113">
        <v>1</v>
      </c>
      <c r="AM35" s="75" t="s">
        <v>128</v>
      </c>
      <c r="AN35" s="113">
        <v>0.5</v>
      </c>
      <c r="AO35" s="75">
        <f t="shared" si="12"/>
        <v>1.5</v>
      </c>
      <c r="AP35" s="31">
        <f t="shared" si="7"/>
        <v>81.4337142857143</v>
      </c>
      <c r="AQ35" s="104"/>
      <c r="AR35" s="104"/>
    </row>
    <row r="36" s="1" customFormat="1" spans="1:44">
      <c r="A36" s="22">
        <v>201626810718</v>
      </c>
      <c r="B36" s="23" t="s">
        <v>129</v>
      </c>
      <c r="C36" s="31">
        <v>56.43</v>
      </c>
      <c r="D36" s="32" t="s">
        <v>40</v>
      </c>
      <c r="E36" s="32" t="s">
        <v>40</v>
      </c>
      <c r="F36" s="33">
        <v>8</v>
      </c>
      <c r="G36" s="27">
        <v>7.98571428571429</v>
      </c>
      <c r="H36" s="34"/>
      <c r="I36" s="27">
        <v>7.98571428571429</v>
      </c>
      <c r="J36" s="54"/>
      <c r="K36" s="34"/>
      <c r="L36" s="34" t="s">
        <v>102</v>
      </c>
      <c r="M36" s="60">
        <v>-0.1</v>
      </c>
      <c r="N36" s="34">
        <f t="shared" si="3"/>
        <v>15.8857142857143</v>
      </c>
      <c r="O36" s="34">
        <f t="shared" si="4"/>
        <v>72.3157142857143</v>
      </c>
      <c r="P36" s="65">
        <v>2.038</v>
      </c>
      <c r="Q36" s="34">
        <f t="shared" si="10"/>
        <v>70.38</v>
      </c>
      <c r="R36" s="34">
        <v>86</v>
      </c>
      <c r="S36" s="34">
        <v>79</v>
      </c>
      <c r="T36" s="74">
        <f t="shared" si="9"/>
        <v>82.5</v>
      </c>
      <c r="U36" s="60">
        <f t="shared" si="11"/>
        <v>72.1727142857143</v>
      </c>
      <c r="V36" s="34"/>
      <c r="W36" s="34"/>
      <c r="X36" s="34" t="s">
        <v>130</v>
      </c>
      <c r="Y36" s="31">
        <v>0.5</v>
      </c>
      <c r="Z36" s="34"/>
      <c r="AA36" s="60"/>
      <c r="AB36" s="34">
        <v>82.5</v>
      </c>
      <c r="AC36" s="95">
        <v>2</v>
      </c>
      <c r="AD36" s="90">
        <v>40</v>
      </c>
      <c r="AE36" s="84">
        <v>40</v>
      </c>
      <c r="AF36" s="34">
        <v>4</v>
      </c>
      <c r="AG36" s="34">
        <f t="shared" si="6"/>
        <v>6</v>
      </c>
      <c r="AH36" s="34"/>
      <c r="AI36" s="34"/>
      <c r="AJ36" s="34">
        <f t="shared" si="8"/>
        <v>6</v>
      </c>
      <c r="AK36" s="34"/>
      <c r="AL36" s="114"/>
      <c r="AM36" s="34"/>
      <c r="AN36" s="114"/>
      <c r="AO36" s="75">
        <f t="shared" si="12"/>
        <v>0</v>
      </c>
      <c r="AP36" s="31">
        <f t="shared" si="7"/>
        <v>78.6727142857143</v>
      </c>
      <c r="AQ36" s="104"/>
      <c r="AR36" s="104"/>
    </row>
    <row r="37" s="1" customFormat="1" ht="30" customHeight="1" spans="1:44">
      <c r="A37" s="38">
        <v>201626810727</v>
      </c>
      <c r="B37" s="39" t="s">
        <v>131</v>
      </c>
      <c r="C37" s="31">
        <v>56.66</v>
      </c>
      <c r="D37" s="32" t="s">
        <v>40</v>
      </c>
      <c r="E37" s="32" t="s">
        <v>40</v>
      </c>
      <c r="F37" s="33">
        <v>8</v>
      </c>
      <c r="G37" s="27">
        <v>7.58571428571429</v>
      </c>
      <c r="H37" s="34"/>
      <c r="I37" s="27">
        <v>7.58571428571429</v>
      </c>
      <c r="J37" s="59"/>
      <c r="K37" s="34"/>
      <c r="L37" s="34"/>
      <c r="M37" s="60"/>
      <c r="N37" s="34">
        <f t="shared" si="3"/>
        <v>15.5857142857143</v>
      </c>
      <c r="O37" s="34">
        <f t="shared" si="4"/>
        <v>72.2457142857143</v>
      </c>
      <c r="P37" s="65">
        <v>3.159</v>
      </c>
      <c r="Q37" s="34">
        <f t="shared" si="10"/>
        <v>81.59</v>
      </c>
      <c r="R37" s="34">
        <v>65</v>
      </c>
      <c r="S37" s="34">
        <v>73</v>
      </c>
      <c r="T37" s="74">
        <f t="shared" si="9"/>
        <v>69</v>
      </c>
      <c r="U37" s="60">
        <f t="shared" si="11"/>
        <v>77.5277142857143</v>
      </c>
      <c r="V37" s="34"/>
      <c r="W37" s="34"/>
      <c r="X37" s="34" t="s">
        <v>132</v>
      </c>
      <c r="Y37" s="31">
        <v>2.5</v>
      </c>
      <c r="Z37" s="34"/>
      <c r="AA37" s="60"/>
      <c r="AB37" s="34">
        <v>69</v>
      </c>
      <c r="AC37" s="95">
        <v>1.5</v>
      </c>
      <c r="AD37" s="90">
        <v>40</v>
      </c>
      <c r="AE37" s="84">
        <v>40</v>
      </c>
      <c r="AF37" s="34">
        <v>4</v>
      </c>
      <c r="AG37" s="34">
        <f t="shared" si="6"/>
        <v>5.5</v>
      </c>
      <c r="AH37" s="34"/>
      <c r="AI37" s="34"/>
      <c r="AJ37" s="34">
        <f t="shared" si="8"/>
        <v>5.5</v>
      </c>
      <c r="AK37" s="34"/>
      <c r="AL37" s="114"/>
      <c r="AM37" s="34"/>
      <c r="AN37" s="114"/>
      <c r="AO37" s="75">
        <f t="shared" si="12"/>
        <v>0</v>
      </c>
      <c r="AP37" s="31">
        <f t="shared" si="7"/>
        <v>85.5277142857143</v>
      </c>
      <c r="AQ37" s="104"/>
      <c r="AR37" s="104"/>
    </row>
    <row r="38" s="1" customFormat="1" ht="24" spans="1:44">
      <c r="A38" s="38">
        <v>201626810813</v>
      </c>
      <c r="B38" s="39" t="s">
        <v>133</v>
      </c>
      <c r="C38" s="31">
        <v>56.04</v>
      </c>
      <c r="D38" s="32" t="s">
        <v>40</v>
      </c>
      <c r="E38" s="32" t="s">
        <v>40</v>
      </c>
      <c r="F38" s="33">
        <v>8</v>
      </c>
      <c r="G38" s="27">
        <v>7.58571428571429</v>
      </c>
      <c r="H38" s="34"/>
      <c r="I38" s="27">
        <v>7.58571428571429</v>
      </c>
      <c r="J38" s="54" t="s">
        <v>134</v>
      </c>
      <c r="K38" s="34">
        <v>4.5</v>
      </c>
      <c r="L38" s="34"/>
      <c r="M38" s="60"/>
      <c r="N38" s="34">
        <f t="shared" si="3"/>
        <v>20.0857142857143</v>
      </c>
      <c r="O38" s="34">
        <f t="shared" si="4"/>
        <v>76.1257142857143</v>
      </c>
      <c r="P38" s="65">
        <v>2.559</v>
      </c>
      <c r="Q38" s="34">
        <f t="shared" si="10"/>
        <v>75.59</v>
      </c>
      <c r="R38" s="34">
        <v>83</v>
      </c>
      <c r="S38" s="78"/>
      <c r="T38" s="74">
        <f t="shared" si="9"/>
        <v>41.5</v>
      </c>
      <c r="U38" s="60">
        <f t="shared" si="11"/>
        <v>72.3417142857143</v>
      </c>
      <c r="V38" s="34"/>
      <c r="W38" s="34"/>
      <c r="X38" s="34"/>
      <c r="Y38" s="31"/>
      <c r="Z38" s="34"/>
      <c r="AA38" s="60"/>
      <c r="AB38" s="34">
        <v>0</v>
      </c>
      <c r="AC38" s="95">
        <v>0</v>
      </c>
      <c r="AD38" s="90">
        <v>11</v>
      </c>
      <c r="AE38" s="84">
        <v>40</v>
      </c>
      <c r="AF38" s="34">
        <v>2</v>
      </c>
      <c r="AG38" s="34">
        <f t="shared" si="6"/>
        <v>2</v>
      </c>
      <c r="AH38" s="34"/>
      <c r="AI38" s="34"/>
      <c r="AJ38" s="34">
        <f t="shared" si="8"/>
        <v>2</v>
      </c>
      <c r="AK38" s="34" t="s">
        <v>135</v>
      </c>
      <c r="AL38" s="114">
        <v>1.5</v>
      </c>
      <c r="AM38" s="34" t="s">
        <v>135</v>
      </c>
      <c r="AN38" s="114">
        <v>1.5</v>
      </c>
      <c r="AO38" s="75">
        <f t="shared" si="12"/>
        <v>3</v>
      </c>
      <c r="AP38" s="31">
        <f t="shared" si="7"/>
        <v>77.3417142857143</v>
      </c>
      <c r="AQ38" s="104"/>
      <c r="AR38" s="104"/>
    </row>
    <row r="39" s="1" customFormat="1" ht="43.2" spans="1:44">
      <c r="A39" s="22">
        <v>201626810928</v>
      </c>
      <c r="B39" s="23" t="s">
        <v>136</v>
      </c>
      <c r="C39" s="36">
        <v>56.1</v>
      </c>
      <c r="D39" s="25" t="s">
        <v>40</v>
      </c>
      <c r="E39" s="25" t="s">
        <v>40</v>
      </c>
      <c r="F39" s="26">
        <v>8</v>
      </c>
      <c r="G39" s="27">
        <v>7.58571428571429</v>
      </c>
      <c r="H39" s="28"/>
      <c r="I39" s="27">
        <v>7.58571428571429</v>
      </c>
      <c r="J39" s="56" t="s">
        <v>137</v>
      </c>
      <c r="K39" s="28">
        <v>0</v>
      </c>
      <c r="L39" s="28" t="s">
        <v>50</v>
      </c>
      <c r="M39" s="57">
        <v>-0.2</v>
      </c>
      <c r="N39" s="34">
        <f t="shared" si="3"/>
        <v>15.3857142857143</v>
      </c>
      <c r="O39" s="34">
        <f t="shared" si="4"/>
        <v>71.4857142857143</v>
      </c>
      <c r="P39" s="65">
        <v>1.543</v>
      </c>
      <c r="Q39" s="34">
        <f t="shared" si="10"/>
        <v>65.43</v>
      </c>
      <c r="R39" s="73">
        <v>62</v>
      </c>
      <c r="S39" s="76"/>
      <c r="T39" s="74">
        <f t="shared" si="9"/>
        <v>31</v>
      </c>
      <c r="U39" s="60">
        <f t="shared" si="11"/>
        <v>63.8037142857143</v>
      </c>
      <c r="V39" s="28"/>
      <c r="W39" s="28"/>
      <c r="X39" s="75"/>
      <c r="Y39" s="24"/>
      <c r="Z39" s="75" t="s">
        <v>138</v>
      </c>
      <c r="AA39" s="88">
        <v>2.15</v>
      </c>
      <c r="AB39" s="75">
        <v>31</v>
      </c>
      <c r="AC39" s="89">
        <v>0</v>
      </c>
      <c r="AD39" s="90">
        <v>20</v>
      </c>
      <c r="AE39" s="84">
        <v>0</v>
      </c>
      <c r="AF39" s="91">
        <v>0.5</v>
      </c>
      <c r="AG39" s="34">
        <f t="shared" si="6"/>
        <v>0.5</v>
      </c>
      <c r="AH39" s="112"/>
      <c r="AI39" s="34"/>
      <c r="AJ39" s="34">
        <f t="shared" si="8"/>
        <v>0.5</v>
      </c>
      <c r="AK39" s="34"/>
      <c r="AL39" s="114"/>
      <c r="AM39" s="34"/>
      <c r="AN39" s="114"/>
      <c r="AO39" s="75">
        <f t="shared" si="12"/>
        <v>0</v>
      </c>
      <c r="AP39" s="31">
        <f t="shared" si="7"/>
        <v>66.4537142857143</v>
      </c>
      <c r="AQ39" s="126"/>
      <c r="AR39" s="126"/>
    </row>
    <row r="40" s="1" customFormat="1" ht="36" spans="1:44">
      <c r="A40" s="40">
        <v>201626811014</v>
      </c>
      <c r="B40" s="41" t="s">
        <v>139</v>
      </c>
      <c r="C40" s="31">
        <v>56.4</v>
      </c>
      <c r="D40" s="32" t="s">
        <v>40</v>
      </c>
      <c r="E40" s="32" t="s">
        <v>40</v>
      </c>
      <c r="F40" s="33">
        <v>8</v>
      </c>
      <c r="G40" s="27">
        <v>7.85714285714286</v>
      </c>
      <c r="H40" s="34"/>
      <c r="I40" s="27">
        <v>7.85714285714286</v>
      </c>
      <c r="J40" s="54"/>
      <c r="K40" s="34"/>
      <c r="L40" s="34"/>
      <c r="M40" s="60"/>
      <c r="N40" s="34">
        <f t="shared" si="3"/>
        <v>15.8571428571429</v>
      </c>
      <c r="O40" s="34">
        <f t="shared" si="4"/>
        <v>72.2571428571429</v>
      </c>
      <c r="P40" s="65">
        <v>3.69</v>
      </c>
      <c r="Q40" s="34">
        <f t="shared" si="10"/>
        <v>86.9</v>
      </c>
      <c r="R40" s="34">
        <v>83</v>
      </c>
      <c r="S40" s="34">
        <v>76</v>
      </c>
      <c r="T40" s="74">
        <f t="shared" si="9"/>
        <v>79.5</v>
      </c>
      <c r="U40" s="60">
        <f t="shared" si="11"/>
        <v>81.7671428571429</v>
      </c>
      <c r="V40" s="83" t="s">
        <v>140</v>
      </c>
      <c r="W40" s="67"/>
      <c r="X40" s="34" t="s">
        <v>141</v>
      </c>
      <c r="Y40" s="31">
        <v>1.5</v>
      </c>
      <c r="Z40" s="34"/>
      <c r="AA40" s="60"/>
      <c r="AB40" s="34">
        <v>79.5</v>
      </c>
      <c r="AC40" s="95">
        <v>1.5</v>
      </c>
      <c r="AD40" s="90">
        <v>40</v>
      </c>
      <c r="AE40" s="84">
        <v>40</v>
      </c>
      <c r="AF40" s="34">
        <v>4</v>
      </c>
      <c r="AG40" s="34">
        <f t="shared" si="6"/>
        <v>5.5</v>
      </c>
      <c r="AH40" s="34"/>
      <c r="AI40" s="34"/>
      <c r="AJ40" s="34">
        <f t="shared" si="8"/>
        <v>5.5</v>
      </c>
      <c r="AK40" s="112" t="s">
        <v>142</v>
      </c>
      <c r="AL40" s="115">
        <v>1</v>
      </c>
      <c r="AM40" s="75" t="s">
        <v>143</v>
      </c>
      <c r="AN40" s="113">
        <v>1</v>
      </c>
      <c r="AO40" s="75">
        <f t="shared" si="12"/>
        <v>2</v>
      </c>
      <c r="AP40" s="31">
        <f t="shared" si="7"/>
        <v>90.7671428571429</v>
      </c>
      <c r="AQ40" s="104"/>
      <c r="AR40" s="104"/>
    </row>
    <row r="41" s="1" customFormat="1" ht="28.8" spans="1:44">
      <c r="A41" s="22">
        <v>201626811018</v>
      </c>
      <c r="B41" s="23" t="s">
        <v>144</v>
      </c>
      <c r="C41" s="36">
        <v>54.4</v>
      </c>
      <c r="D41" s="25" t="s">
        <v>40</v>
      </c>
      <c r="E41" s="25" t="s">
        <v>40</v>
      </c>
      <c r="F41" s="26">
        <v>8</v>
      </c>
      <c r="G41" s="27">
        <v>7.92857142857143</v>
      </c>
      <c r="H41" s="28"/>
      <c r="I41" s="27">
        <v>7.92857142857143</v>
      </c>
      <c r="J41" s="56" t="s">
        <v>98</v>
      </c>
      <c r="K41" s="28">
        <v>0</v>
      </c>
      <c r="L41" s="28"/>
      <c r="M41" s="57"/>
      <c r="N41" s="34">
        <f t="shared" si="3"/>
        <v>15.9285714285714</v>
      </c>
      <c r="O41" s="34">
        <f t="shared" si="4"/>
        <v>70.3285714285714</v>
      </c>
      <c r="P41" s="65">
        <v>2.437</v>
      </c>
      <c r="Q41" s="34">
        <f t="shared" si="10"/>
        <v>74.37</v>
      </c>
      <c r="R41" s="73">
        <v>65</v>
      </c>
      <c r="S41" s="28">
        <v>75</v>
      </c>
      <c r="T41" s="74">
        <f t="shared" si="9"/>
        <v>70</v>
      </c>
      <c r="U41" s="60">
        <f t="shared" si="11"/>
        <v>72.7205714285714</v>
      </c>
      <c r="V41" s="28"/>
      <c r="W41" s="28"/>
      <c r="X41" s="84"/>
      <c r="Y41" s="36"/>
      <c r="Z41" s="84"/>
      <c r="AA41" s="57"/>
      <c r="AB41" s="84">
        <v>70</v>
      </c>
      <c r="AC41" s="99">
        <v>1.5</v>
      </c>
      <c r="AD41" s="90">
        <v>40</v>
      </c>
      <c r="AE41" s="84">
        <v>40</v>
      </c>
      <c r="AF41" s="91">
        <v>4</v>
      </c>
      <c r="AG41" s="34">
        <f t="shared" si="6"/>
        <v>5.5</v>
      </c>
      <c r="AH41" s="112"/>
      <c r="AI41" s="34"/>
      <c r="AJ41" s="34">
        <f t="shared" si="8"/>
        <v>5.5</v>
      </c>
      <c r="AK41" s="34" t="s">
        <v>145</v>
      </c>
      <c r="AL41" s="114">
        <v>0.6</v>
      </c>
      <c r="AM41" s="34" t="s">
        <v>145</v>
      </c>
      <c r="AN41" s="114">
        <v>0.6</v>
      </c>
      <c r="AO41" s="75">
        <f t="shared" si="12"/>
        <v>1.2</v>
      </c>
      <c r="AP41" s="31">
        <f t="shared" si="7"/>
        <v>79.4205714285714</v>
      </c>
      <c r="AQ41" s="126"/>
      <c r="AR41" s="126"/>
    </row>
    <row r="42" s="1" customFormat="1" ht="24" spans="1:44">
      <c r="A42" s="42">
        <v>201626811024</v>
      </c>
      <c r="B42" s="43" t="s">
        <v>146</v>
      </c>
      <c r="C42" s="24">
        <v>56.6</v>
      </c>
      <c r="D42" s="25" t="s">
        <v>40</v>
      </c>
      <c r="E42" s="25" t="s">
        <v>40</v>
      </c>
      <c r="F42" s="26">
        <v>8</v>
      </c>
      <c r="G42" s="27">
        <v>7.58571428571429</v>
      </c>
      <c r="H42" s="28"/>
      <c r="I42" s="27">
        <v>7.58571428571429</v>
      </c>
      <c r="J42" s="54"/>
      <c r="K42" s="28"/>
      <c r="L42" s="28"/>
      <c r="M42" s="57"/>
      <c r="N42" s="34">
        <f t="shared" si="3"/>
        <v>15.5857142857143</v>
      </c>
      <c r="O42" s="34">
        <f t="shared" si="4"/>
        <v>72.1857142857143</v>
      </c>
      <c r="P42" s="65">
        <v>3.266</v>
      </c>
      <c r="Q42" s="34">
        <f t="shared" si="10"/>
        <v>82.66</v>
      </c>
      <c r="R42" s="73">
        <v>65</v>
      </c>
      <c r="S42" s="28">
        <v>78</v>
      </c>
      <c r="T42" s="74">
        <f t="shared" si="9"/>
        <v>71.5</v>
      </c>
      <c r="U42" s="60">
        <f t="shared" si="11"/>
        <v>78.4017142857143</v>
      </c>
      <c r="V42" s="28"/>
      <c r="W42" s="28"/>
      <c r="X42" s="84" t="s">
        <v>147</v>
      </c>
      <c r="Y42" s="36">
        <v>1</v>
      </c>
      <c r="Z42" s="84"/>
      <c r="AA42" s="57"/>
      <c r="AB42" s="84">
        <v>71.5</v>
      </c>
      <c r="AC42" s="99">
        <v>1.5</v>
      </c>
      <c r="AD42" s="90">
        <v>40</v>
      </c>
      <c r="AE42" s="84">
        <v>40</v>
      </c>
      <c r="AF42" s="91">
        <v>4</v>
      </c>
      <c r="AG42" s="34">
        <f t="shared" si="6"/>
        <v>5.5</v>
      </c>
      <c r="AH42" s="112"/>
      <c r="AI42" s="34"/>
      <c r="AJ42" s="34">
        <f t="shared" si="8"/>
        <v>5.5</v>
      </c>
      <c r="AK42" s="112"/>
      <c r="AL42" s="115"/>
      <c r="AM42" s="75"/>
      <c r="AN42" s="113"/>
      <c r="AO42" s="75">
        <f t="shared" si="12"/>
        <v>0</v>
      </c>
      <c r="AP42" s="31">
        <f t="shared" si="7"/>
        <v>84.9017142857143</v>
      </c>
      <c r="AQ42" s="126"/>
      <c r="AR42" s="126"/>
    </row>
    <row r="43" s="1" customFormat="1" spans="1:44">
      <c r="A43" s="22">
        <v>201626811110</v>
      </c>
      <c r="B43" s="23" t="s">
        <v>148</v>
      </c>
      <c r="C43" s="24">
        <v>56.38</v>
      </c>
      <c r="D43" s="25" t="s">
        <v>40</v>
      </c>
      <c r="E43" s="25" t="s">
        <v>40</v>
      </c>
      <c r="F43" s="26">
        <v>8</v>
      </c>
      <c r="G43" s="27">
        <v>7.9</v>
      </c>
      <c r="H43" s="28"/>
      <c r="I43" s="27">
        <v>7.9</v>
      </c>
      <c r="J43" s="54"/>
      <c r="K43" s="28"/>
      <c r="L43" s="28"/>
      <c r="M43" s="57"/>
      <c r="N43" s="34">
        <f t="shared" si="3"/>
        <v>15.9</v>
      </c>
      <c r="O43" s="34">
        <f t="shared" si="4"/>
        <v>72.28</v>
      </c>
      <c r="P43" s="65">
        <v>1.937</v>
      </c>
      <c r="Q43" s="34">
        <f t="shared" si="10"/>
        <v>69.37</v>
      </c>
      <c r="R43" s="73">
        <v>62</v>
      </c>
      <c r="S43" s="28">
        <v>64</v>
      </c>
      <c r="T43" s="74">
        <f t="shared" si="9"/>
        <v>63</v>
      </c>
      <c r="U43" s="60">
        <f t="shared" si="11"/>
        <v>69.606</v>
      </c>
      <c r="V43" s="28"/>
      <c r="W43" s="28"/>
      <c r="X43" s="84"/>
      <c r="Y43" s="36"/>
      <c r="Z43" s="84"/>
      <c r="AA43" s="57"/>
      <c r="AB43" s="84">
        <v>0</v>
      </c>
      <c r="AC43" s="99">
        <v>0</v>
      </c>
      <c r="AD43" s="90">
        <v>15</v>
      </c>
      <c r="AE43" s="84">
        <v>8</v>
      </c>
      <c r="AF43" s="91">
        <v>0</v>
      </c>
      <c r="AG43" s="34">
        <f t="shared" si="6"/>
        <v>0</v>
      </c>
      <c r="AH43" s="112"/>
      <c r="AI43" s="34"/>
      <c r="AJ43" s="34">
        <f t="shared" si="8"/>
        <v>0</v>
      </c>
      <c r="AK43" s="112"/>
      <c r="AL43" s="115"/>
      <c r="AM43" s="75"/>
      <c r="AN43" s="113"/>
      <c r="AO43" s="75">
        <f t="shared" si="12"/>
        <v>0</v>
      </c>
      <c r="AP43" s="31">
        <f t="shared" si="7"/>
        <v>69.606</v>
      </c>
      <c r="AQ43" s="126"/>
      <c r="AR43" s="126"/>
    </row>
    <row r="44" s="1" customFormat="1" ht="43.2" spans="1:44">
      <c r="A44" s="22">
        <v>201626811115</v>
      </c>
      <c r="B44" s="23" t="s">
        <v>149</v>
      </c>
      <c r="C44" s="24">
        <v>56.76</v>
      </c>
      <c r="D44" s="25" t="s">
        <v>40</v>
      </c>
      <c r="E44" s="25" t="s">
        <v>40</v>
      </c>
      <c r="F44" s="26">
        <v>8</v>
      </c>
      <c r="G44" s="27">
        <v>7.9</v>
      </c>
      <c r="H44" s="28"/>
      <c r="I44" s="27">
        <v>7.9</v>
      </c>
      <c r="J44" s="59"/>
      <c r="K44" s="28"/>
      <c r="L44" s="28"/>
      <c r="M44" s="57"/>
      <c r="N44" s="34">
        <f t="shared" si="3"/>
        <v>15.9</v>
      </c>
      <c r="O44" s="34">
        <f t="shared" si="4"/>
        <v>72.66</v>
      </c>
      <c r="P44" s="65">
        <v>2.508</v>
      </c>
      <c r="Q44" s="34">
        <f t="shared" si="10"/>
        <v>75.08</v>
      </c>
      <c r="R44" s="73">
        <v>82</v>
      </c>
      <c r="S44" s="28">
        <v>65</v>
      </c>
      <c r="T44" s="74">
        <f t="shared" si="9"/>
        <v>73.5</v>
      </c>
      <c r="U44" s="60">
        <f t="shared" si="11"/>
        <v>74.196</v>
      </c>
      <c r="V44" s="28" t="s">
        <v>150</v>
      </c>
      <c r="W44" s="28">
        <v>2</v>
      </c>
      <c r="X44" s="84"/>
      <c r="Y44" s="36"/>
      <c r="Z44" s="84"/>
      <c r="AA44" s="57"/>
      <c r="AB44" s="84">
        <v>0</v>
      </c>
      <c r="AC44" s="99">
        <v>0</v>
      </c>
      <c r="AD44" s="90">
        <v>14</v>
      </c>
      <c r="AE44" s="84">
        <v>10</v>
      </c>
      <c r="AF44" s="91">
        <v>0</v>
      </c>
      <c r="AG44" s="34">
        <f t="shared" si="6"/>
        <v>0</v>
      </c>
      <c r="AH44" s="112"/>
      <c r="AI44" s="34"/>
      <c r="AJ44" s="34">
        <f t="shared" si="8"/>
        <v>0</v>
      </c>
      <c r="AK44" s="116" t="s">
        <v>151</v>
      </c>
      <c r="AL44" s="115">
        <v>1</v>
      </c>
      <c r="AM44" s="117" t="s">
        <v>152</v>
      </c>
      <c r="AN44" s="113">
        <v>1</v>
      </c>
      <c r="AO44" s="75">
        <f t="shared" si="12"/>
        <v>2</v>
      </c>
      <c r="AP44" s="31">
        <f t="shared" si="7"/>
        <v>78.196</v>
      </c>
      <c r="AQ44" s="126"/>
      <c r="AR44" s="126"/>
    </row>
    <row r="45" s="1" customFormat="1" ht="24" spans="1:44">
      <c r="A45" s="22">
        <v>201626811120</v>
      </c>
      <c r="B45" s="23" t="s">
        <v>153</v>
      </c>
      <c r="C45" s="24">
        <v>56.08</v>
      </c>
      <c r="D45" s="25" t="s">
        <v>40</v>
      </c>
      <c r="E45" s="25" t="s">
        <v>40</v>
      </c>
      <c r="F45" s="26">
        <v>8</v>
      </c>
      <c r="G45" s="27">
        <v>7.62857142857143</v>
      </c>
      <c r="H45" s="28"/>
      <c r="I45" s="27">
        <v>7.62857142857143</v>
      </c>
      <c r="J45" s="54"/>
      <c r="K45" s="28"/>
      <c r="L45" s="28" t="s">
        <v>115</v>
      </c>
      <c r="M45" s="57">
        <v>-0.4</v>
      </c>
      <c r="N45" s="34">
        <f t="shared" si="3"/>
        <v>15.2285714285714</v>
      </c>
      <c r="O45" s="34">
        <f t="shared" si="4"/>
        <v>71.3085714285714</v>
      </c>
      <c r="P45" s="65">
        <v>0.89</v>
      </c>
      <c r="Q45" s="34">
        <f t="shared" si="10"/>
        <v>58.9</v>
      </c>
      <c r="R45" s="76"/>
      <c r="S45" s="81">
        <v>70</v>
      </c>
      <c r="T45" s="74">
        <f t="shared" si="9"/>
        <v>35</v>
      </c>
      <c r="U45" s="60">
        <f t="shared" si="11"/>
        <v>60.2325714285714</v>
      </c>
      <c r="V45" s="28"/>
      <c r="W45" s="75"/>
      <c r="X45" s="84"/>
      <c r="Y45" s="36"/>
      <c r="Z45" s="84"/>
      <c r="AA45" s="96"/>
      <c r="AB45" s="84">
        <v>0</v>
      </c>
      <c r="AC45" s="97">
        <v>0</v>
      </c>
      <c r="AD45" s="90">
        <v>0</v>
      </c>
      <c r="AE45" s="84">
        <v>2</v>
      </c>
      <c r="AF45" s="94">
        <v>0</v>
      </c>
      <c r="AG45" s="34">
        <f t="shared" si="6"/>
        <v>0</v>
      </c>
      <c r="AH45" s="34"/>
      <c r="AI45" s="34"/>
      <c r="AJ45" s="34">
        <f t="shared" si="8"/>
        <v>0</v>
      </c>
      <c r="AK45" s="112" t="s">
        <v>154</v>
      </c>
      <c r="AL45" s="115">
        <v>0.5</v>
      </c>
      <c r="AM45" s="75" t="s">
        <v>155</v>
      </c>
      <c r="AN45" s="113">
        <v>0.4</v>
      </c>
      <c r="AO45" s="75">
        <f t="shared" si="12"/>
        <v>0.9</v>
      </c>
      <c r="AP45" s="31">
        <f t="shared" si="7"/>
        <v>61.1325714285714</v>
      </c>
      <c r="AQ45" s="126"/>
      <c r="AR45" s="104"/>
    </row>
    <row r="46" s="1" customFormat="1" ht="24" spans="1:44">
      <c r="A46" s="22">
        <v>201626811204</v>
      </c>
      <c r="B46" s="23" t="s">
        <v>156</v>
      </c>
      <c r="C46" s="24">
        <v>56.7</v>
      </c>
      <c r="D46" s="25" t="s">
        <v>157</v>
      </c>
      <c r="E46" s="25" t="s">
        <v>157</v>
      </c>
      <c r="F46" s="26">
        <v>10</v>
      </c>
      <c r="G46" s="27">
        <v>7.48571428571429</v>
      </c>
      <c r="H46" s="28"/>
      <c r="I46" s="27">
        <v>7.48571428571429</v>
      </c>
      <c r="J46" s="59"/>
      <c r="K46" s="28"/>
      <c r="L46" s="28"/>
      <c r="M46" s="57"/>
      <c r="N46" s="34">
        <f t="shared" si="3"/>
        <v>17.4857142857143</v>
      </c>
      <c r="O46" s="34">
        <f t="shared" si="4"/>
        <v>74.1857142857143</v>
      </c>
      <c r="P46" s="65">
        <v>3.528</v>
      </c>
      <c r="Q46" s="34">
        <f t="shared" si="10"/>
        <v>85.28</v>
      </c>
      <c r="R46" s="28">
        <v>83</v>
      </c>
      <c r="S46" s="81">
        <v>81</v>
      </c>
      <c r="T46" s="74">
        <f t="shared" si="9"/>
        <v>82</v>
      </c>
      <c r="U46" s="60">
        <f t="shared" si="11"/>
        <v>81.6237142857143</v>
      </c>
      <c r="V46" s="28"/>
      <c r="W46" s="67"/>
      <c r="X46" s="67"/>
      <c r="Y46" s="68"/>
      <c r="Z46" s="67" t="s">
        <v>158</v>
      </c>
      <c r="AA46" s="96">
        <v>2.92</v>
      </c>
      <c r="AB46" s="67">
        <v>41.5</v>
      </c>
      <c r="AC46" s="97">
        <v>0</v>
      </c>
      <c r="AD46" s="90">
        <v>20</v>
      </c>
      <c r="AE46" s="84">
        <v>0</v>
      </c>
      <c r="AF46" s="94">
        <v>0.5</v>
      </c>
      <c r="AG46" s="34">
        <f t="shared" si="6"/>
        <v>0.5</v>
      </c>
      <c r="AH46" s="34"/>
      <c r="AI46" s="34"/>
      <c r="AJ46" s="34">
        <f t="shared" si="8"/>
        <v>0.5</v>
      </c>
      <c r="AK46" s="112"/>
      <c r="AL46" s="113"/>
      <c r="AM46" s="75"/>
      <c r="AN46" s="113"/>
      <c r="AO46" s="75">
        <f t="shared" si="12"/>
        <v>0</v>
      </c>
      <c r="AP46" s="31">
        <f t="shared" si="7"/>
        <v>85.0437142857143</v>
      </c>
      <c r="AQ46" s="127"/>
      <c r="AR46" s="104"/>
    </row>
    <row r="47" s="1" customFormat="1" ht="28.8" spans="1:44">
      <c r="A47" s="22">
        <v>201626811211</v>
      </c>
      <c r="B47" s="23" t="s">
        <v>159</v>
      </c>
      <c r="C47" s="31">
        <v>56.3</v>
      </c>
      <c r="D47" s="32" t="s">
        <v>157</v>
      </c>
      <c r="E47" s="32" t="s">
        <v>157</v>
      </c>
      <c r="F47" s="33">
        <v>10</v>
      </c>
      <c r="G47" s="27">
        <v>7.48571428571429</v>
      </c>
      <c r="H47" s="34"/>
      <c r="I47" s="27">
        <v>7.48571428571429</v>
      </c>
      <c r="J47" s="56" t="s">
        <v>160</v>
      </c>
      <c r="K47" s="34">
        <v>2.5</v>
      </c>
      <c r="L47" s="34"/>
      <c r="M47" s="60"/>
      <c r="N47" s="34">
        <f t="shared" si="3"/>
        <v>19.9857142857143</v>
      </c>
      <c r="O47" s="34">
        <f t="shared" si="4"/>
        <v>76.2857142857143</v>
      </c>
      <c r="P47" s="65">
        <v>1.655</v>
      </c>
      <c r="Q47" s="34">
        <f t="shared" si="10"/>
        <v>66.55</v>
      </c>
      <c r="R47" s="34">
        <v>67</v>
      </c>
      <c r="S47" s="34">
        <v>64</v>
      </c>
      <c r="T47" s="74">
        <f t="shared" si="9"/>
        <v>65.5</v>
      </c>
      <c r="U47" s="60">
        <f t="shared" si="11"/>
        <v>69.3657142857143</v>
      </c>
      <c r="V47" s="34"/>
      <c r="W47" s="34"/>
      <c r="X47" s="34"/>
      <c r="Y47" s="31"/>
      <c r="Z47" s="34" t="s">
        <v>161</v>
      </c>
      <c r="AA47" s="60">
        <v>2.43</v>
      </c>
      <c r="AB47" s="34">
        <v>0</v>
      </c>
      <c r="AC47" s="95">
        <v>0</v>
      </c>
      <c r="AD47" s="90">
        <v>5</v>
      </c>
      <c r="AE47" s="84">
        <v>0</v>
      </c>
      <c r="AF47" s="34">
        <v>0</v>
      </c>
      <c r="AG47" s="34">
        <f t="shared" si="6"/>
        <v>0</v>
      </c>
      <c r="AH47" s="34"/>
      <c r="AI47" s="34"/>
      <c r="AJ47" s="34">
        <f t="shared" si="8"/>
        <v>0</v>
      </c>
      <c r="AK47" s="112"/>
      <c r="AL47" s="118"/>
      <c r="AM47" s="67"/>
      <c r="AN47" s="118"/>
      <c r="AO47" s="75">
        <f t="shared" si="12"/>
        <v>0</v>
      </c>
      <c r="AP47" s="31">
        <f t="shared" si="7"/>
        <v>71.7957142857143</v>
      </c>
      <c r="AQ47" s="104"/>
      <c r="AR47" s="104"/>
    </row>
    <row r="48" s="1" customFormat="1" spans="1:44">
      <c r="A48" s="22">
        <v>201626811215</v>
      </c>
      <c r="B48" s="23" t="s">
        <v>162</v>
      </c>
      <c r="C48" s="24">
        <v>56.6</v>
      </c>
      <c r="D48" s="25" t="s">
        <v>157</v>
      </c>
      <c r="E48" s="25" t="s">
        <v>157</v>
      </c>
      <c r="F48" s="26">
        <v>10</v>
      </c>
      <c r="G48" s="27">
        <v>7.62857142857143</v>
      </c>
      <c r="H48" s="28"/>
      <c r="I48" s="27">
        <v>7.62857142857143</v>
      </c>
      <c r="J48" s="54"/>
      <c r="K48" s="28"/>
      <c r="L48" s="28"/>
      <c r="M48" s="57"/>
      <c r="N48" s="34">
        <f t="shared" si="3"/>
        <v>17.6285714285714</v>
      </c>
      <c r="O48" s="34">
        <f t="shared" si="4"/>
        <v>74.2285714285714</v>
      </c>
      <c r="P48" s="65">
        <v>2.159</v>
      </c>
      <c r="Q48" s="34">
        <f t="shared" si="10"/>
        <v>71.59</v>
      </c>
      <c r="R48" s="28">
        <v>79</v>
      </c>
      <c r="S48" s="81">
        <v>77</v>
      </c>
      <c r="T48" s="74">
        <f t="shared" si="9"/>
        <v>78</v>
      </c>
      <c r="U48" s="60">
        <f t="shared" si="11"/>
        <v>73.0225714285714</v>
      </c>
      <c r="V48" s="28"/>
      <c r="W48" s="75"/>
      <c r="X48" s="84"/>
      <c r="Y48" s="36"/>
      <c r="Z48" s="84"/>
      <c r="AA48" s="96"/>
      <c r="AB48" s="84">
        <v>0</v>
      </c>
      <c r="AC48" s="97">
        <v>0</v>
      </c>
      <c r="AD48" s="90">
        <v>6</v>
      </c>
      <c r="AE48" s="84">
        <v>0</v>
      </c>
      <c r="AF48" s="94">
        <v>0</v>
      </c>
      <c r="AG48" s="34">
        <f t="shared" si="6"/>
        <v>0</v>
      </c>
      <c r="AH48" s="34"/>
      <c r="AI48" s="34"/>
      <c r="AJ48" s="34">
        <f t="shared" si="8"/>
        <v>0</v>
      </c>
      <c r="AK48" s="34"/>
      <c r="AL48" s="114"/>
      <c r="AM48" s="34"/>
      <c r="AN48" s="114"/>
      <c r="AO48" s="75">
        <f t="shared" si="12"/>
        <v>0</v>
      </c>
      <c r="AP48" s="31">
        <f t="shared" si="7"/>
        <v>73.0225714285714</v>
      </c>
      <c r="AQ48" s="126"/>
      <c r="AR48" s="104"/>
    </row>
    <row r="49" s="1" customFormat="1" ht="60" spans="1:44">
      <c r="A49" s="44">
        <v>201626811219</v>
      </c>
      <c r="B49" s="23" t="s">
        <v>163</v>
      </c>
      <c r="C49" s="31">
        <v>56.2</v>
      </c>
      <c r="D49" s="32" t="s">
        <v>157</v>
      </c>
      <c r="E49" s="32" t="s">
        <v>157</v>
      </c>
      <c r="F49" s="33">
        <v>10</v>
      </c>
      <c r="G49" s="27">
        <v>7.62857142857143</v>
      </c>
      <c r="H49" s="34"/>
      <c r="I49" s="27">
        <v>7.62857142857143</v>
      </c>
      <c r="J49" s="67"/>
      <c r="K49" s="68"/>
      <c r="L49" s="34"/>
      <c r="M49" s="60"/>
      <c r="N49" s="34">
        <f t="shared" si="3"/>
        <v>17.6285714285714</v>
      </c>
      <c r="O49" s="34">
        <f t="shared" si="4"/>
        <v>73.8285714285714</v>
      </c>
      <c r="P49" s="65">
        <v>3.629</v>
      </c>
      <c r="Q49" s="34">
        <f t="shared" si="10"/>
        <v>86.29</v>
      </c>
      <c r="R49" s="34">
        <v>90</v>
      </c>
      <c r="S49" s="34">
        <v>82</v>
      </c>
      <c r="T49" s="74">
        <f t="shared" si="9"/>
        <v>86</v>
      </c>
      <c r="U49" s="60">
        <f t="shared" si="11"/>
        <v>82.5225714285714</v>
      </c>
      <c r="V49" s="34"/>
      <c r="W49" s="34"/>
      <c r="X49" s="67" t="s">
        <v>164</v>
      </c>
      <c r="Y49" s="68">
        <v>25.6</v>
      </c>
      <c r="Z49" s="34"/>
      <c r="AA49" s="60"/>
      <c r="AB49" s="34">
        <v>0</v>
      </c>
      <c r="AC49" s="95">
        <v>0</v>
      </c>
      <c r="AD49" s="90">
        <v>0</v>
      </c>
      <c r="AE49" s="84">
        <v>0</v>
      </c>
      <c r="AF49" s="34">
        <v>0</v>
      </c>
      <c r="AG49" s="34">
        <f t="shared" si="6"/>
        <v>0</v>
      </c>
      <c r="AH49" s="34"/>
      <c r="AI49" s="34"/>
      <c r="AJ49" s="34">
        <f t="shared" si="8"/>
        <v>0</v>
      </c>
      <c r="AK49" s="112"/>
      <c r="AL49" s="113"/>
      <c r="AM49" s="75"/>
      <c r="AN49" s="113"/>
      <c r="AO49" s="75">
        <f t="shared" si="12"/>
        <v>0</v>
      </c>
      <c r="AP49" s="31">
        <f t="shared" si="7"/>
        <v>108.122571428571</v>
      </c>
      <c r="AQ49" s="104"/>
      <c r="AR49" s="104"/>
    </row>
    <row r="50" s="1" customFormat="1" spans="1:44">
      <c r="A50" s="22">
        <v>201626811307</v>
      </c>
      <c r="B50" s="23" t="s">
        <v>165</v>
      </c>
      <c r="C50" s="24">
        <v>55.7</v>
      </c>
      <c r="D50" s="25" t="s">
        <v>40</v>
      </c>
      <c r="E50" s="25" t="s">
        <v>40</v>
      </c>
      <c r="F50" s="26">
        <v>8</v>
      </c>
      <c r="G50" s="27">
        <v>7.74285714285714</v>
      </c>
      <c r="H50" s="28"/>
      <c r="I50" s="27">
        <v>7.74285714285714</v>
      </c>
      <c r="J50" s="54"/>
      <c r="K50" s="28"/>
      <c r="L50" s="28"/>
      <c r="M50" s="57"/>
      <c r="N50" s="34">
        <f t="shared" si="3"/>
        <v>15.7428571428571</v>
      </c>
      <c r="O50" s="34">
        <f t="shared" si="4"/>
        <v>71.4428571428572</v>
      </c>
      <c r="P50" s="65">
        <v>2.054</v>
      </c>
      <c r="Q50" s="34">
        <f t="shared" si="10"/>
        <v>70.54</v>
      </c>
      <c r="R50" s="28">
        <v>84</v>
      </c>
      <c r="S50" s="81">
        <v>73</v>
      </c>
      <c r="T50" s="74">
        <f t="shared" si="9"/>
        <v>78.5</v>
      </c>
      <c r="U50" s="60">
        <f t="shared" si="11"/>
        <v>71.6068571428572</v>
      </c>
      <c r="V50" s="28"/>
      <c r="W50" s="75"/>
      <c r="X50" s="84" t="s">
        <v>166</v>
      </c>
      <c r="Y50" s="36">
        <v>0.5</v>
      </c>
      <c r="Z50" s="84" t="s">
        <v>167</v>
      </c>
      <c r="AA50" s="96">
        <v>2.29</v>
      </c>
      <c r="AB50" s="84">
        <v>78.5</v>
      </c>
      <c r="AC50" s="97">
        <v>1.5</v>
      </c>
      <c r="AD50" s="90">
        <v>23</v>
      </c>
      <c r="AE50" s="84">
        <v>26</v>
      </c>
      <c r="AF50" s="94">
        <v>1.45</v>
      </c>
      <c r="AG50" s="34">
        <f t="shared" si="6"/>
        <v>2.95</v>
      </c>
      <c r="AH50" s="34"/>
      <c r="AI50" s="34"/>
      <c r="AJ50" s="34">
        <f t="shared" si="8"/>
        <v>2.95</v>
      </c>
      <c r="AK50" s="34"/>
      <c r="AL50" s="114"/>
      <c r="AM50" s="34"/>
      <c r="AN50" s="114"/>
      <c r="AO50" s="75">
        <f t="shared" si="12"/>
        <v>0</v>
      </c>
      <c r="AP50" s="31">
        <f t="shared" si="7"/>
        <v>77.3468571428571</v>
      </c>
      <c r="AQ50" s="126"/>
      <c r="AR50" s="104"/>
    </row>
    <row r="51" s="1" customFormat="1" spans="1:44">
      <c r="A51" s="29">
        <v>201626811404</v>
      </c>
      <c r="B51" s="30" t="s">
        <v>168</v>
      </c>
      <c r="C51" s="24">
        <v>56.5</v>
      </c>
      <c r="D51" s="25" t="s">
        <v>157</v>
      </c>
      <c r="E51" s="25" t="s">
        <v>157</v>
      </c>
      <c r="F51" s="26">
        <v>10</v>
      </c>
      <c r="G51" s="27">
        <v>7.74285714285714</v>
      </c>
      <c r="H51" s="28"/>
      <c r="I51" s="27">
        <v>7.74285714285714</v>
      </c>
      <c r="J51" s="69"/>
      <c r="K51" s="28"/>
      <c r="L51" s="28" t="s">
        <v>102</v>
      </c>
      <c r="M51" s="57">
        <v>-0.1</v>
      </c>
      <c r="N51" s="34">
        <f t="shared" si="3"/>
        <v>17.6428571428571</v>
      </c>
      <c r="O51" s="34">
        <f t="shared" si="4"/>
        <v>74.1428571428571</v>
      </c>
      <c r="P51" s="65">
        <v>0.276</v>
      </c>
      <c r="Q51" s="34">
        <f t="shared" si="10"/>
        <v>52.76</v>
      </c>
      <c r="R51" s="73">
        <v>68</v>
      </c>
      <c r="S51" s="28">
        <v>60</v>
      </c>
      <c r="T51" s="74">
        <f t="shared" si="9"/>
        <v>64</v>
      </c>
      <c r="U51" s="60">
        <f t="shared" si="11"/>
        <v>60.2988571428571</v>
      </c>
      <c r="V51" s="28"/>
      <c r="W51" s="28"/>
      <c r="X51" s="84"/>
      <c r="Y51" s="36"/>
      <c r="Z51" s="84"/>
      <c r="AA51" s="57"/>
      <c r="AB51" s="84">
        <v>0</v>
      </c>
      <c r="AC51" s="84">
        <v>0</v>
      </c>
      <c r="AD51" s="90">
        <v>0</v>
      </c>
      <c r="AE51" s="84">
        <v>0</v>
      </c>
      <c r="AF51" s="91">
        <v>0</v>
      </c>
      <c r="AG51" s="34">
        <f t="shared" si="6"/>
        <v>0</v>
      </c>
      <c r="AH51" s="112"/>
      <c r="AI51" s="34"/>
      <c r="AJ51" s="34">
        <f t="shared" si="8"/>
        <v>0</v>
      </c>
      <c r="AK51" s="112"/>
      <c r="AL51" s="113"/>
      <c r="AM51" s="75"/>
      <c r="AN51" s="113"/>
      <c r="AO51" s="75">
        <f t="shared" si="12"/>
        <v>0</v>
      </c>
      <c r="AP51" s="31">
        <f t="shared" si="7"/>
        <v>60.2988571428571</v>
      </c>
      <c r="AQ51" s="126"/>
      <c r="AR51" s="126"/>
    </row>
    <row r="52" s="1" customFormat="1" ht="24" spans="1:44">
      <c r="A52" s="29">
        <v>201626811408</v>
      </c>
      <c r="B52" s="30" t="s">
        <v>169</v>
      </c>
      <c r="C52" s="24">
        <v>56.56</v>
      </c>
      <c r="D52" s="25" t="s">
        <v>157</v>
      </c>
      <c r="E52" s="25" t="s">
        <v>157</v>
      </c>
      <c r="F52" s="26">
        <v>10</v>
      </c>
      <c r="G52" s="27">
        <v>7.28571428571429</v>
      </c>
      <c r="H52" s="28"/>
      <c r="I52" s="27">
        <v>7.28571428571429</v>
      </c>
      <c r="J52" s="28"/>
      <c r="K52" s="28"/>
      <c r="L52" s="28"/>
      <c r="M52" s="57"/>
      <c r="N52" s="34">
        <f t="shared" si="3"/>
        <v>17.2857142857143</v>
      </c>
      <c r="O52" s="34">
        <f t="shared" si="4"/>
        <v>73.8457142857143</v>
      </c>
      <c r="P52" s="65">
        <v>2.299</v>
      </c>
      <c r="Q52" s="34">
        <f t="shared" si="10"/>
        <v>72.99</v>
      </c>
      <c r="R52" s="73">
        <v>72</v>
      </c>
      <c r="S52" s="28">
        <v>70</v>
      </c>
      <c r="T52" s="74">
        <f t="shared" si="9"/>
        <v>71</v>
      </c>
      <c r="U52" s="60">
        <f t="shared" si="11"/>
        <v>73.0477142857143</v>
      </c>
      <c r="V52" s="28"/>
      <c r="W52" s="28"/>
      <c r="X52" s="84"/>
      <c r="Y52" s="36"/>
      <c r="Z52" s="84"/>
      <c r="AA52" s="57"/>
      <c r="AB52" s="84">
        <v>0</v>
      </c>
      <c r="AC52" s="84">
        <v>0</v>
      </c>
      <c r="AD52" s="90">
        <v>0</v>
      </c>
      <c r="AE52" s="84">
        <v>0</v>
      </c>
      <c r="AF52" s="91">
        <v>0</v>
      </c>
      <c r="AG52" s="34">
        <f t="shared" si="6"/>
        <v>0</v>
      </c>
      <c r="AH52" s="112"/>
      <c r="AI52" s="34"/>
      <c r="AJ52" s="34">
        <f t="shared" si="8"/>
        <v>0</v>
      </c>
      <c r="AK52" s="112" t="s">
        <v>170</v>
      </c>
      <c r="AL52" s="115">
        <v>0.5</v>
      </c>
      <c r="AM52" s="75" t="s">
        <v>170</v>
      </c>
      <c r="AN52" s="113">
        <v>0.5</v>
      </c>
      <c r="AO52" s="75">
        <f t="shared" si="12"/>
        <v>1</v>
      </c>
      <c r="AP52" s="31">
        <f t="shared" si="7"/>
        <v>74.0477142857143</v>
      </c>
      <c r="AQ52" s="126"/>
      <c r="AR52" s="126"/>
    </row>
    <row r="53" s="1" customFormat="1" spans="1:44">
      <c r="A53" s="22">
        <v>201631020420</v>
      </c>
      <c r="B53" s="23" t="s">
        <v>171</v>
      </c>
      <c r="C53" s="24">
        <v>55.23</v>
      </c>
      <c r="D53" s="25" t="s">
        <v>40</v>
      </c>
      <c r="E53" s="25" t="s">
        <v>40</v>
      </c>
      <c r="F53" s="26">
        <v>8</v>
      </c>
      <c r="G53" s="27">
        <v>7.98571428571429</v>
      </c>
      <c r="H53" s="28"/>
      <c r="I53" s="27">
        <v>7.98571428571429</v>
      </c>
      <c r="J53" s="28"/>
      <c r="K53" s="28"/>
      <c r="L53" s="28"/>
      <c r="M53" s="57"/>
      <c r="N53" s="34">
        <f t="shared" si="3"/>
        <v>15.9857142857143</v>
      </c>
      <c r="O53" s="34">
        <f t="shared" si="4"/>
        <v>71.2157142857143</v>
      </c>
      <c r="P53" s="70"/>
      <c r="Q53" s="34">
        <f t="shared" si="10"/>
        <v>50</v>
      </c>
      <c r="R53" s="80"/>
      <c r="S53" s="76"/>
      <c r="T53" s="74">
        <f t="shared" si="9"/>
        <v>0</v>
      </c>
      <c r="U53" s="60">
        <f t="shared" si="11"/>
        <v>51.3647142857143</v>
      </c>
      <c r="V53" s="28"/>
      <c r="W53" s="28"/>
      <c r="X53" s="84" t="s">
        <v>55</v>
      </c>
      <c r="Y53" s="36">
        <v>1</v>
      </c>
      <c r="Z53" s="84"/>
      <c r="AA53" s="57"/>
      <c r="AB53" s="84">
        <v>0</v>
      </c>
      <c r="AC53" s="84">
        <v>0</v>
      </c>
      <c r="AD53" s="90">
        <v>16</v>
      </c>
      <c r="AE53" s="84">
        <v>3</v>
      </c>
      <c r="AF53" s="91">
        <v>0</v>
      </c>
      <c r="AG53" s="34">
        <f t="shared" si="6"/>
        <v>0</v>
      </c>
      <c r="AH53" s="112"/>
      <c r="AI53" s="34"/>
      <c r="AJ53" s="34">
        <f t="shared" si="8"/>
        <v>0</v>
      </c>
      <c r="AK53" s="119"/>
      <c r="AL53" s="115"/>
      <c r="AM53" s="75"/>
      <c r="AN53" s="113"/>
      <c r="AO53" s="75">
        <f t="shared" si="12"/>
        <v>0</v>
      </c>
      <c r="AP53" s="31">
        <f t="shared" si="7"/>
        <v>52.3647142857143</v>
      </c>
      <c r="AQ53" s="126"/>
      <c r="AR53" s="126"/>
    </row>
    <row r="54" s="1" customFormat="1" ht="12" spans="1:44">
      <c r="A54" s="45"/>
      <c r="C54" s="46"/>
      <c r="D54" s="47"/>
      <c r="F54" s="48"/>
      <c r="G54" s="49"/>
      <c r="I54" s="49"/>
      <c r="K54" s="49"/>
      <c r="M54" s="49"/>
      <c r="N54" s="49"/>
      <c r="O54" s="49"/>
      <c r="Q54" s="49"/>
      <c r="T54" s="49"/>
      <c r="U54" s="49"/>
      <c r="W54" s="49"/>
      <c r="Y54" s="46"/>
      <c r="AA54" s="49"/>
      <c r="AC54" s="104"/>
      <c r="AD54" s="105"/>
      <c r="AE54" s="106"/>
      <c r="AF54" s="107"/>
      <c r="AG54" s="120"/>
      <c r="AJ54" s="49"/>
      <c r="AO54" s="49"/>
      <c r="AP54" s="49"/>
      <c r="AQ54" s="104"/>
      <c r="AR54" s="104"/>
    </row>
    <row r="55" spans="3:44">
      <c r="C55" s="7"/>
      <c r="M55" s="6"/>
      <c r="U55" s="49"/>
      <c r="V55" s="1"/>
      <c r="W55" s="49"/>
      <c r="X55" s="1"/>
      <c r="Y55" s="46"/>
      <c r="Z55" s="1"/>
      <c r="AA55" s="49"/>
      <c r="AB55" s="1"/>
      <c r="AC55" s="104"/>
      <c r="AD55" s="108"/>
      <c r="AE55" s="108"/>
      <c r="AF55" s="108"/>
      <c r="AG55" s="121"/>
      <c r="AQ55" s="108"/>
      <c r="AR55" s="108"/>
    </row>
    <row r="56" spans="3:29">
      <c r="C56" s="7"/>
      <c r="M56" s="6"/>
      <c r="U56" s="49"/>
      <c r="V56" s="1"/>
      <c r="W56" s="49"/>
      <c r="X56" s="1"/>
      <c r="Y56" s="46"/>
      <c r="Z56" s="1"/>
      <c r="AA56" s="49"/>
      <c r="AB56" s="1"/>
      <c r="AC56" s="1"/>
    </row>
    <row r="57" spans="3:29">
      <c r="C57" s="7"/>
      <c r="M57" s="6"/>
      <c r="U57" s="49"/>
      <c r="V57" s="1"/>
      <c r="W57" s="49"/>
      <c r="X57" s="1"/>
      <c r="Y57" s="46"/>
      <c r="Z57" s="1"/>
      <c r="AA57" s="49"/>
      <c r="AB57" s="1"/>
      <c r="AC57" s="1"/>
    </row>
    <row r="58" spans="3:13">
      <c r="C58" s="7"/>
      <c r="M58" s="6"/>
    </row>
    <row r="59" spans="3:13">
      <c r="C59" s="7"/>
      <c r="M59" s="6"/>
    </row>
    <row r="60" spans="3:13">
      <c r="C60" s="7"/>
      <c r="M60" s="6"/>
    </row>
    <row r="61" spans="3:13">
      <c r="C61" s="7"/>
      <c r="M61" s="6"/>
    </row>
    <row r="62" spans="3:13">
      <c r="C62" s="7"/>
      <c r="M62" s="6"/>
    </row>
    <row r="63" spans="3:13">
      <c r="C63" s="7"/>
      <c r="M63" s="6"/>
    </row>
    <row r="64" spans="3:13">
      <c r="C64" s="7"/>
      <c r="M64" s="6"/>
    </row>
    <row r="65" spans="3:13">
      <c r="C65" s="7"/>
      <c r="M65" s="6"/>
    </row>
    <row r="66" spans="3:3">
      <c r="C66" s="7"/>
    </row>
    <row r="67" spans="3:3">
      <c r="C67" s="7"/>
    </row>
    <row r="68" spans="3:3">
      <c r="C68" s="7"/>
    </row>
    <row r="69" spans="3:3">
      <c r="C69" s="7"/>
    </row>
    <row r="70" spans="3:3">
      <c r="C70" s="7"/>
    </row>
    <row r="71" spans="3:3">
      <c r="C71" s="7"/>
    </row>
    <row r="72" spans="3:3">
      <c r="C72" s="7"/>
    </row>
    <row r="73" spans="3:3">
      <c r="C73" s="7"/>
    </row>
    <row r="74" spans="3:3">
      <c r="C74" s="7"/>
    </row>
    <row r="75" spans="3:3">
      <c r="C75" s="7"/>
    </row>
  </sheetData>
  <sortState ref="A5:AR53">
    <sortCondition ref="A5:A53"/>
  </sortState>
  <mergeCells count="39">
    <mergeCell ref="C1:O1"/>
    <mergeCell ref="P1:Q1"/>
    <mergeCell ref="R1:T1"/>
    <mergeCell ref="V1:W1"/>
    <mergeCell ref="X1:Y1"/>
    <mergeCell ref="Z1:AA1"/>
    <mergeCell ref="AB1:AJ1"/>
    <mergeCell ref="AK1:AO1"/>
    <mergeCell ref="D2:N2"/>
    <mergeCell ref="D3:F3"/>
    <mergeCell ref="G3:I3"/>
    <mergeCell ref="J3:K3"/>
    <mergeCell ref="L3:M3"/>
    <mergeCell ref="A1:A4"/>
    <mergeCell ref="B1:B4"/>
    <mergeCell ref="C2:C4"/>
    <mergeCell ref="N3:N4"/>
    <mergeCell ref="O2:O4"/>
    <mergeCell ref="P2:P4"/>
    <mergeCell ref="Q2:Q4"/>
    <mergeCell ref="R2:R4"/>
    <mergeCell ref="S2:S4"/>
    <mergeCell ref="T2:T4"/>
    <mergeCell ref="U1:U4"/>
    <mergeCell ref="V2:V4"/>
    <mergeCell ref="W2:W4"/>
    <mergeCell ref="X2:X4"/>
    <mergeCell ref="Y2:Y4"/>
    <mergeCell ref="Z2:Z4"/>
    <mergeCell ref="AA2:AA4"/>
    <mergeCell ref="AJ2:AJ4"/>
    <mergeCell ref="AK2:AK4"/>
    <mergeCell ref="AL2:AL4"/>
    <mergeCell ref="AM2:AM4"/>
    <mergeCell ref="AN2:AN4"/>
    <mergeCell ref="AO2:AO4"/>
    <mergeCell ref="AP2:AP4"/>
    <mergeCell ref="AB2:AG3"/>
    <mergeCell ref="AH2:AI3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Daniel～</cp:lastModifiedBy>
  <dcterms:created xsi:type="dcterms:W3CDTF">2018-02-27T11:14:00Z</dcterms:created>
  <dcterms:modified xsi:type="dcterms:W3CDTF">2018-09-25T05:36:20Z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