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<sst xmlns="http://schemas.openxmlformats.org/spreadsheetml/2006/main" count="114">
  <si>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</si>
  <si>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</si>
  <si>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</si>
  <si>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</si>
  <si>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</si>
  <si>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</si>
  <si>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</si>
  <si>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</si>
  <si>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</si>
  <si>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</si>
  <si>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</si>
  <si>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</si>
  <si>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</si>
  <si>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</si>
  <si>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</si>
  <si>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</si>
  <si>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</si>
  <si>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</si>
  <si>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</si>
  <si>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</si>
  <si>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</si>
  <si>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</si>
  <si>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</si>
  <si>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</si>
  <si>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</si>
  <si>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</si>
  <si>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</si>
  <si>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</si>
  <si>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</si>
  <si>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</si>
  <si>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</si>
  <si>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</si>
  <si>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</si>
  <si>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</si>
  <si>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</si>
  <si>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</si>
  <si>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</si>
  <si>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</si>
  <si>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</si>
  <si>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王亚婷</t>
  </si>
  <si>
    <t>B</t>
  </si>
  <si>
    <t>志愿者共计5h/ acm程序设计大赛志愿者活动5h</t>
  </si>
  <si>
    <t>16/17暑假社会调研三等奖/0.4</t>
  </si>
  <si>
    <t>林巧巧</t>
  </si>
  <si>
    <r>
      <rPr>
        <sz val="11"/>
        <color theme="1"/>
        <rFont val="宋体"/>
        <charset val="134"/>
        <scheme val="minor"/>
      </rPr>
      <t>16/17暑假社会调研</t>
    </r>
    <r>
      <rPr>
        <sz val="11"/>
        <color theme="1"/>
        <rFont val="宋体"/>
        <charset val="134"/>
        <scheme val="minor"/>
      </rPr>
      <t>三</t>
    </r>
    <r>
      <rPr>
        <sz val="11"/>
        <color theme="1"/>
        <rFont val="宋体"/>
        <charset val="134"/>
        <scheme val="minor"/>
      </rPr>
      <t>等奖/0.</t>
    </r>
    <r>
      <rPr>
        <sz val="11"/>
        <color theme="1"/>
        <rFont val="宋体"/>
        <charset val="134"/>
        <scheme val="minor"/>
      </rPr>
      <t>4</t>
    </r>
  </si>
  <si>
    <t>杨天玉</t>
  </si>
  <si>
    <t>迎新校级通报表扬</t>
  </si>
  <si>
    <t>下学期旷课1次/-0.2；</t>
  </si>
  <si>
    <t>校第十六届程序设计竞赛铜牌/2.0；20届办公技能大赛三等奖/0.5；27届专业学术竞赛三等奖/0.5</t>
  </si>
  <si>
    <t>精弘开发部副部A/0.6</t>
  </si>
  <si>
    <t>丁裕轩</t>
  </si>
  <si>
    <t>志愿者共计6h/ 电脑便民3.5h;心火相传志愿者活动2.5h</t>
  </si>
  <si>
    <t>范灵炯</t>
  </si>
  <si>
    <t>A</t>
  </si>
  <si>
    <t>上学期旷课2次/-0.4；</t>
  </si>
  <si>
    <t>生活A</t>
  </si>
  <si>
    <t>俞泽岩</t>
  </si>
  <si>
    <t>志愿者共计13h/ 校会迎新摆摊2h;新生生日会11h</t>
  </si>
  <si>
    <t>外联部副部B/0.5</t>
  </si>
  <si>
    <r>
      <rPr>
        <sz val="11"/>
        <color theme="1"/>
        <rFont val="宋体"/>
        <charset val="134"/>
        <scheme val="minor"/>
      </rPr>
      <t>外联部副部B/0.</t>
    </r>
    <r>
      <rPr>
        <sz val="11"/>
        <color theme="1"/>
        <rFont val="宋体"/>
        <charset val="134"/>
        <scheme val="minor"/>
      </rPr>
      <t>5</t>
    </r>
  </si>
  <si>
    <t>张成阳</t>
  </si>
  <si>
    <t>志愿者共计7h/ 湿地博物馆7h</t>
  </si>
  <si>
    <t>27届专业学术竞赛三等奖/0.5</t>
  </si>
  <si>
    <t>聂瑞</t>
  </si>
  <si>
    <t>27届专业学术竞赛三等奖/0.5；20届办公技能大赛三等奖/0.5；</t>
  </si>
  <si>
    <t>足球大院赛第一/1.6；</t>
  </si>
  <si>
    <t>科创干事B/0.4；文体A</t>
  </si>
  <si>
    <t>张晨</t>
  </si>
  <si>
    <t>上学期旷课1次/-0.2；</t>
  </si>
  <si>
    <t>李政洋</t>
  </si>
  <si>
    <t>上学期旷课1次/-0.2；下学期旷课1次/-0.2；</t>
  </si>
  <si>
    <t>CET-6通过497/3.31；</t>
  </si>
  <si>
    <t>徐畅</t>
  </si>
  <si>
    <t>志愿者共计11h/ 车站迎新志愿者活动11h;</t>
  </si>
  <si>
    <t>团支书A/1.5</t>
  </si>
  <si>
    <t>叶东东</t>
  </si>
  <si>
    <t>王晓雨</t>
  </si>
  <si>
    <t>吴鑫</t>
  </si>
  <si>
    <t>20届办公技能大赛二等奖/1.0；21届办公技能大赛二等奖/1.0；</t>
  </si>
  <si>
    <t>宣调A</t>
  </si>
  <si>
    <t>朱琬晨</t>
  </si>
  <si>
    <t>志愿者共计33h/ 中国城市信用建设志愿者招募活动33h;17级迎新志愿者10h</t>
  </si>
  <si>
    <t>CET6 464/3.09</t>
  </si>
  <si>
    <t>原声配音三等奖/0.8；</t>
  </si>
  <si>
    <t>班长A/1.5</t>
  </si>
  <si>
    <t>黄凯拓</t>
  </si>
  <si>
    <t>27届专业学术竞赛三等奖/0.5；</t>
  </si>
  <si>
    <t>干事A/0.6</t>
  </si>
  <si>
    <t>应宏宇</t>
  </si>
  <si>
    <t>桑俊锋</t>
  </si>
  <si>
    <t>孙与钧</t>
  </si>
  <si>
    <t>张栋粱</t>
  </si>
  <si>
    <t>陈博源</t>
  </si>
  <si>
    <t>林文伊</t>
  </si>
  <si>
    <t>27届专业学术竞赛三等奖/0.5；28届专业学术竞赛二等奖/1.0；20届办公技能大赛二等奖/1.0；</t>
  </si>
  <si>
    <t>林晓雅</t>
  </si>
  <si>
    <t>社管副部B/0.5</t>
  </si>
  <si>
    <r>
      <rPr>
        <sz val="11"/>
        <color theme="1"/>
        <rFont val="宋体"/>
        <charset val="134"/>
        <scheme val="minor"/>
      </rPr>
      <t>社管副部B/0.</t>
    </r>
    <r>
      <rPr>
        <sz val="11"/>
        <color theme="1"/>
        <rFont val="宋体"/>
        <charset val="134"/>
        <scheme val="minor"/>
      </rPr>
      <t>5</t>
    </r>
  </si>
  <si>
    <t>刘扬</t>
  </si>
  <si>
    <t>志愿者共计10h/ 校友值年返校游园活动10h</t>
  </si>
  <si>
    <t>27届专业学术竞赛三等奖/0.5；28届专业学术竞赛三等奖/0.5；</t>
  </si>
  <si>
    <t>学习A</t>
  </si>
  <si>
    <t>白玉婷</t>
  </si>
  <si>
    <t>28届专业学术竞赛三等奖/0.5；21届办公技能大赛一等奖/2；第四届浙江省互联网+大学生创新创业大赛 铜奖（三等奖）/2</t>
  </si>
  <si>
    <t>副部B/0.5</t>
  </si>
  <si>
    <t>董晨枫</t>
  </si>
  <si>
    <t>校友会副部B/0.5</t>
  </si>
  <si>
    <t>闫俊</t>
  </si>
  <si>
    <t>心理A</t>
  </si>
  <si>
    <t>边鹏辉</t>
  </si>
  <si>
    <t>党员之家副部 B/0.5</t>
  </si>
  <si>
    <r>
      <rPr>
        <sz val="11"/>
        <color theme="1"/>
        <rFont val="宋体"/>
        <charset val="134"/>
        <scheme val="minor"/>
      </rPr>
      <t>党员之家副部 B/0.</t>
    </r>
    <r>
      <rPr>
        <sz val="11"/>
        <color theme="1"/>
        <rFont val="宋体"/>
        <charset val="134"/>
        <scheme val="minor"/>
      </rPr>
      <t>5</t>
    </r>
  </si>
  <si>
    <t>魏禹昕</t>
  </si>
  <si>
    <t>20届办公技能大赛三等奖/0.5；27届专业学术竞赛三等奖/0.5；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</si>
</sst>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#,##0.00_ "/>
    <numFmt numFmtId="178" formatCode="0.00_ "/>
    <numFmt numFmtId="179" formatCode="0_ "/>
    <numFmt numFmtId="180" formatCode="#,##0.00&quot; &quot;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b/>
      <sz val="11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19" borderId="10" applyNumberFormat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23" fillId="20" borderId="13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0" borderId="0"/>
    <xf numFmtId="0" fontId="16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0" borderId="0"/>
  </cellStyleXfs>
  <cellXfs count="51">
    <xf numFmtId="0" fontId="0" fillId="0" borderId="0" xfId="0">
      <alignment vertical="center"/>
    </xf>
    <xf numFmtId="179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 applyAlignment="1">
      <alignment vertical="center" wrapText="1"/>
    </xf>
    <xf numFmtId="179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8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79" fontId="1" fillId="0" borderId="1" xfId="0" applyNumberFormat="1" applyFont="1" applyBorder="1" applyAlignment="1">
      <alignment horizontal="center" wrapText="1"/>
    </xf>
    <xf numFmtId="178" fontId="0" fillId="0" borderId="1" xfId="0" applyNumberFormat="1" applyFont="1" applyBorder="1" applyAlignment="1">
      <alignment horizontal="center" wrapText="1"/>
    </xf>
    <xf numFmtId="0" fontId="2" fillId="0" borderId="1" xfId="50" applyFont="1" applyBorder="1" applyAlignment="1">
      <alignment horizontal="center" wrapText="1"/>
    </xf>
    <xf numFmtId="179" fontId="2" fillId="0" borderId="1" xfId="50" applyNumberFormat="1" applyFont="1" applyBorder="1" applyAlignment="1">
      <alignment horizontal="center" wrapText="1"/>
    </xf>
    <xf numFmtId="178" fontId="2" fillId="0" borderId="1" xfId="50" applyNumberFormat="1" applyFont="1" applyBorder="1" applyAlignment="1">
      <alignment horizontal="center" wrapText="1"/>
    </xf>
    <xf numFmtId="177" fontId="2" fillId="0" borderId="1" xfId="0" applyNumberFormat="1" applyFont="1" applyBorder="1" applyAlignment="1">
      <alignment horizontal="center" wrapText="1"/>
    </xf>
    <xf numFmtId="179" fontId="2" fillId="0" borderId="1" xfId="0" applyNumberFormat="1" applyFont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178" fontId="2" fillId="0" borderId="1" xfId="0" applyNumberFormat="1" applyFont="1" applyBorder="1" applyAlignment="1">
      <alignment horizontal="center" wrapText="1"/>
    </xf>
    <xf numFmtId="176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2" fontId="0" fillId="0" borderId="1" xfId="0" applyNumberFormat="1" applyFont="1" applyFill="1" applyBorder="1" applyAlignment="1">
      <alignment wrapText="1"/>
    </xf>
    <xf numFmtId="0" fontId="0" fillId="0" borderId="1" xfId="0" applyFont="1" applyBorder="1" applyAlignment="1">
      <alignment horizontal="right" vertical="center" wrapText="1"/>
    </xf>
    <xf numFmtId="179" fontId="0" fillId="0" borderId="1" xfId="0" applyNumberFormat="1" applyFont="1" applyBorder="1" applyAlignment="1">
      <alignment vertical="center" wrapText="1"/>
    </xf>
    <xf numFmtId="178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76" fontId="0" fillId="2" borderId="1" xfId="0" applyNumberFormat="1" applyFont="1" applyFill="1" applyBorder="1" applyAlignment="1">
      <alignment horizontal="right" vertical="center" wrapText="1"/>
    </xf>
    <xf numFmtId="0" fontId="0" fillId="0" borderId="4" xfId="0" applyFont="1" applyBorder="1" applyAlignment="1">
      <alignment horizontal="center" wrapText="1"/>
    </xf>
    <xf numFmtId="49" fontId="4" fillId="3" borderId="5" xfId="0" applyNumberFormat="1" applyFont="1" applyFill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4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/>
    <xf numFmtId="0" fontId="6" fillId="4" borderId="1" xfId="0" applyNumberFormat="1" applyFont="1" applyFill="1" applyBorder="1" applyAlignment="1"/>
    <xf numFmtId="180" fontId="4" fillId="3" borderId="5" xfId="0" applyNumberFormat="1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8" fillId="0" borderId="1" xfId="50" applyFont="1" applyBorder="1" applyAlignment="1">
      <alignment horizontal="center" wrapText="1"/>
    </xf>
    <xf numFmtId="178" fontId="8" fillId="0" borderId="1" xfId="50" applyNumberFormat="1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50" applyNumberFormat="1" applyFont="1" applyFill="1" applyBorder="1" applyAlignment="1">
      <alignment horizont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1" xfId="0" applyNumberFormat="1" applyBorder="1" applyAlignment="1">
      <alignment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78" fontId="8" fillId="0" borderId="1" xfId="0" applyNumberFormat="1" applyFont="1" applyBorder="1" applyAlignment="1">
      <alignment horizontal="center" wrapText="1"/>
    </xf>
    <xf numFmtId="178" fontId="8" fillId="0" borderId="1" xfId="44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8" fontId="2" fillId="0" borderId="1" xfId="44" applyNumberFormat="1" applyFont="1" applyBorder="1" applyAlignment="1">
      <alignment horizont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计科1101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34"/>
  <sheetViews>
    <sheetView tabSelected="1" workbookViewId="0">
      <pane xSplit="2" ySplit="4" topLeftCell="K14" activePane="bottomRight" state="frozen"/>
      <selection/>
      <selection pane="topRight"/>
      <selection pane="bottomLeft"/>
      <selection pane="bottomRight" activeCell="AP19" sqref="AP19"/>
    </sheetView>
  </sheetViews>
  <sheetFormatPr defaultColWidth="9" defaultRowHeight="14.4"/>
  <cols>
    <col min="1" max="1" width="13.75" style="1" customWidth="1"/>
    <col min="2" max="2" width="8.75" style="2" customWidth="1"/>
    <col min="3" max="3" width="10.75" style="3" customWidth="1"/>
    <col min="4" max="5" width="10.75" style="2" customWidth="1"/>
    <col min="6" max="6" width="6.75" style="1" customWidth="1"/>
    <col min="7" max="7" width="8.75" style="3" customWidth="1"/>
    <col min="8" max="8" width="10.75" style="2" customWidth="1"/>
    <col min="9" max="9" width="6.75" style="3" customWidth="1"/>
    <col min="10" max="10" width="28.75" style="2" customWidth="1"/>
    <col min="11" max="11" width="6.75" style="3" customWidth="1"/>
    <col min="12" max="12" width="16.75" style="2" customWidth="1"/>
    <col min="13" max="13" width="6.75" style="2" customWidth="1"/>
    <col min="14" max="15" width="6.75" style="3" customWidth="1"/>
    <col min="16" max="16" width="10.75" style="2" customWidth="1"/>
    <col min="17" max="17" width="6.75" style="3" customWidth="1"/>
    <col min="18" max="19" width="10.75" style="2" customWidth="1"/>
    <col min="20" max="21" width="8.75" style="3" customWidth="1"/>
    <col min="22" max="22" width="20.75" style="2" customWidth="1"/>
    <col min="23" max="23" width="6.75" style="3" customWidth="1"/>
    <col min="24" max="24" width="28.75" style="2" customWidth="1"/>
    <col min="25" max="25" width="6.75" style="3" customWidth="1"/>
    <col min="26" max="26" width="14.75" style="2" customWidth="1"/>
    <col min="27" max="27" width="6.75" style="2" customWidth="1"/>
    <col min="28" max="29" width="10.75" style="2" customWidth="1"/>
    <col min="30" max="31" width="8.75" style="2" customWidth="1"/>
    <col min="32" max="32" width="6.75" style="2" customWidth="1"/>
    <col min="33" max="33" width="8.75" style="3" customWidth="1"/>
    <col min="34" max="34" width="14.75" style="2" customWidth="1"/>
    <col min="35" max="35" width="6.75" style="2" customWidth="1"/>
    <col min="36" max="36" width="6.75" style="3" customWidth="1"/>
    <col min="37" max="37" width="10.75" style="2" customWidth="1"/>
    <col min="38" max="38" width="6.75" style="2" customWidth="1"/>
    <col min="39" max="39" width="10.75" style="2" customWidth="1"/>
    <col min="40" max="40" width="6.75" style="2" customWidth="1"/>
    <col min="41" max="41" width="6.75" style="3" customWidth="1"/>
    <col min="42" max="42" width="8.75" style="3" customWidth="1"/>
    <col min="43" max="16383" width="9" style="2"/>
  </cols>
  <sheetData>
    <row r="1" spans="1:44">
      <c r="A1" s="4" t="s">
        <v>0</v>
      </c>
      <c r="B1" s="5" t="s">
        <v>1</v>
      </c>
      <c r="C1" s="6" t="s">
        <v>2</v>
      </c>
      <c r="D1" s="7"/>
      <c r="E1" s="7"/>
      <c r="F1" s="8"/>
      <c r="G1" s="6"/>
      <c r="H1" s="7"/>
      <c r="I1" s="6"/>
      <c r="J1" s="7"/>
      <c r="K1" s="6"/>
      <c r="L1" s="7"/>
      <c r="M1" s="7"/>
      <c r="N1" s="6"/>
      <c r="O1" s="6"/>
      <c r="P1" s="7" t="s">
        <v>3</v>
      </c>
      <c r="Q1" s="6"/>
      <c r="R1" s="7" t="s">
        <v>4</v>
      </c>
      <c r="S1" s="7"/>
      <c r="T1" s="6"/>
      <c r="U1" s="6" t="s">
        <v>5</v>
      </c>
      <c r="V1" s="37" t="s">
        <v>6</v>
      </c>
      <c r="W1" s="38"/>
      <c r="X1" s="37" t="s">
        <v>7</v>
      </c>
      <c r="Y1" s="38"/>
      <c r="Z1" s="37" t="s">
        <v>8</v>
      </c>
      <c r="AA1" s="37"/>
      <c r="AB1" s="40" t="s">
        <v>9</v>
      </c>
      <c r="AC1" s="40"/>
      <c r="AD1" s="40"/>
      <c r="AE1" s="40"/>
      <c r="AF1" s="40"/>
      <c r="AG1" s="44"/>
      <c r="AH1" s="40"/>
      <c r="AI1" s="40"/>
      <c r="AJ1" s="44"/>
      <c r="AK1" s="45" t="s">
        <v>10</v>
      </c>
      <c r="AL1" s="45"/>
      <c r="AM1" s="45"/>
      <c r="AN1" s="45"/>
      <c r="AO1" s="47"/>
      <c r="AP1" s="48" t="s">
        <v>11</v>
      </c>
      <c r="AQ1" s="49"/>
      <c r="AR1" s="49"/>
    </row>
    <row r="2" spans="1:44">
      <c r="A2" s="4"/>
      <c r="B2" s="5"/>
      <c r="C2" s="9" t="s">
        <v>12</v>
      </c>
      <c r="D2" s="10" t="s">
        <v>13</v>
      </c>
      <c r="E2" s="10"/>
      <c r="F2" s="11"/>
      <c r="G2" s="12"/>
      <c r="H2" s="10"/>
      <c r="I2" s="12"/>
      <c r="J2" s="10"/>
      <c r="K2" s="12"/>
      <c r="L2" s="10"/>
      <c r="M2" s="10"/>
      <c r="N2" s="9"/>
      <c r="O2" s="9" t="s">
        <v>11</v>
      </c>
      <c r="P2" s="10" t="s">
        <v>14</v>
      </c>
      <c r="Q2" s="12" t="s">
        <v>15</v>
      </c>
      <c r="R2" s="10" t="s">
        <v>16</v>
      </c>
      <c r="S2" s="10" t="s">
        <v>17</v>
      </c>
      <c r="T2" s="12" t="s">
        <v>18</v>
      </c>
      <c r="U2" s="6"/>
      <c r="V2" s="10" t="s">
        <v>19</v>
      </c>
      <c r="W2" s="12" t="s">
        <v>15</v>
      </c>
      <c r="X2" s="10" t="s">
        <v>19</v>
      </c>
      <c r="Y2" s="12" t="s">
        <v>15</v>
      </c>
      <c r="Z2" s="10" t="s">
        <v>19</v>
      </c>
      <c r="AA2" s="10" t="s">
        <v>15</v>
      </c>
      <c r="AB2" s="10" t="s">
        <v>20</v>
      </c>
      <c r="AC2" s="10"/>
      <c r="AD2" s="10"/>
      <c r="AE2" s="10"/>
      <c r="AF2" s="10"/>
      <c r="AG2" s="12"/>
      <c r="AH2" s="10" t="s">
        <v>21</v>
      </c>
      <c r="AI2" s="10"/>
      <c r="AJ2" s="12" t="s">
        <v>22</v>
      </c>
      <c r="AK2" s="46" t="s">
        <v>23</v>
      </c>
      <c r="AL2" s="46" t="s">
        <v>15</v>
      </c>
      <c r="AM2" s="46" t="s">
        <v>24</v>
      </c>
      <c r="AN2" s="46" t="s">
        <v>15</v>
      </c>
      <c r="AO2" s="17" t="s">
        <v>11</v>
      </c>
      <c r="AP2" s="50" t="s">
        <v>15</v>
      </c>
      <c r="AQ2" s="49"/>
      <c r="AR2" s="49"/>
    </row>
    <row r="3" spans="1:44">
      <c r="A3" s="4"/>
      <c r="B3" s="5"/>
      <c r="C3" s="9"/>
      <c r="D3" s="13" t="s">
        <v>25</v>
      </c>
      <c r="E3" s="13"/>
      <c r="F3" s="14"/>
      <c r="G3" s="15" t="s">
        <v>26</v>
      </c>
      <c r="H3" s="16"/>
      <c r="I3" s="27"/>
      <c r="J3" s="13" t="s">
        <v>27</v>
      </c>
      <c r="K3" s="17"/>
      <c r="L3" s="13" t="s">
        <v>28</v>
      </c>
      <c r="M3" s="13"/>
      <c r="N3" s="9" t="s">
        <v>15</v>
      </c>
      <c r="O3" s="9"/>
      <c r="P3" s="10"/>
      <c r="Q3" s="12"/>
      <c r="R3" s="10"/>
      <c r="S3" s="10"/>
      <c r="T3" s="12"/>
      <c r="U3" s="6"/>
      <c r="V3" s="10"/>
      <c r="W3" s="12"/>
      <c r="X3" s="10"/>
      <c r="Y3" s="12"/>
      <c r="Z3" s="10"/>
      <c r="AA3" s="10"/>
      <c r="AB3" s="10"/>
      <c r="AC3" s="10"/>
      <c r="AD3" s="10"/>
      <c r="AE3" s="10"/>
      <c r="AF3" s="10"/>
      <c r="AG3" s="12"/>
      <c r="AH3" s="10"/>
      <c r="AI3" s="10"/>
      <c r="AJ3" s="12"/>
      <c r="AK3" s="46"/>
      <c r="AL3" s="46"/>
      <c r="AM3" s="46"/>
      <c r="AN3" s="46"/>
      <c r="AO3" s="17"/>
      <c r="AP3" s="50"/>
      <c r="AQ3" s="49"/>
      <c r="AR3" s="49"/>
    </row>
    <row r="4" ht="27.95" customHeight="1" spans="1:44">
      <c r="A4" s="4"/>
      <c r="B4" s="5"/>
      <c r="C4" s="9"/>
      <c r="D4" s="13" t="s">
        <v>29</v>
      </c>
      <c r="E4" s="13" t="s">
        <v>30</v>
      </c>
      <c r="F4" s="14" t="s">
        <v>11</v>
      </c>
      <c r="G4" s="17" t="s">
        <v>31</v>
      </c>
      <c r="H4" s="5" t="s">
        <v>32</v>
      </c>
      <c r="I4" s="9" t="s">
        <v>15</v>
      </c>
      <c r="J4" s="13" t="s">
        <v>19</v>
      </c>
      <c r="K4" s="17" t="s">
        <v>15</v>
      </c>
      <c r="L4" s="13" t="s">
        <v>19</v>
      </c>
      <c r="M4" s="13" t="s">
        <v>15</v>
      </c>
      <c r="N4" s="9"/>
      <c r="O4" s="9"/>
      <c r="P4" s="5"/>
      <c r="Q4" s="9"/>
      <c r="R4" s="5"/>
      <c r="S4" s="5"/>
      <c r="T4" s="9"/>
      <c r="U4" s="6"/>
      <c r="V4" s="5"/>
      <c r="W4" s="9"/>
      <c r="X4" s="5"/>
      <c r="Y4" s="9"/>
      <c r="Z4" s="10"/>
      <c r="AA4" s="10"/>
      <c r="AB4" s="41" t="s">
        <v>33</v>
      </c>
      <c r="AC4" s="41" t="s">
        <v>34</v>
      </c>
      <c r="AD4" s="10" t="s">
        <v>35</v>
      </c>
      <c r="AE4" s="10" t="s">
        <v>36</v>
      </c>
      <c r="AF4" s="10" t="s">
        <v>37</v>
      </c>
      <c r="AG4" s="12" t="s">
        <v>38</v>
      </c>
      <c r="AH4" s="10" t="s">
        <v>19</v>
      </c>
      <c r="AI4" s="10" t="s">
        <v>15</v>
      </c>
      <c r="AJ4" s="12"/>
      <c r="AK4" s="46"/>
      <c r="AL4" s="46"/>
      <c r="AM4" s="46"/>
      <c r="AN4" s="46"/>
      <c r="AO4" s="17"/>
      <c r="AP4" s="50"/>
      <c r="AQ4" s="49"/>
      <c r="AR4" s="49"/>
    </row>
    <row r="5" ht="28.8" spans="1:42">
      <c r="A5" s="18">
        <v>201506230213</v>
      </c>
      <c r="B5" s="19" t="s">
        <v>39</v>
      </c>
      <c r="C5" s="20">
        <v>55.0518518518519</v>
      </c>
      <c r="D5" s="21" t="s">
        <v>40</v>
      </c>
      <c r="E5" s="21" t="s">
        <v>40</v>
      </c>
      <c r="F5" s="22">
        <v>8</v>
      </c>
      <c r="G5" s="23">
        <v>7.97142857142857</v>
      </c>
      <c r="H5" s="24"/>
      <c r="I5" s="23">
        <v>7.97142857142857</v>
      </c>
      <c r="J5" s="28" t="s">
        <v>41</v>
      </c>
      <c r="K5" s="23">
        <v>0</v>
      </c>
      <c r="L5" s="29"/>
      <c r="M5" s="29"/>
      <c r="N5" s="23">
        <f t="shared" ref="N5:N33" si="0">F5+I5+K5+M5</f>
        <v>15.9714285714286</v>
      </c>
      <c r="O5" s="23">
        <f t="shared" ref="O5:O33" si="1">C5+N5</f>
        <v>71.0232804232805</v>
      </c>
      <c r="P5" s="30"/>
      <c r="Q5" s="23">
        <f t="shared" ref="Q5:Q33" si="2">P5*10+50</f>
        <v>50</v>
      </c>
      <c r="R5" s="30"/>
      <c r="S5" s="30"/>
      <c r="T5" s="23">
        <f>(R5+S5)/2</f>
        <v>0</v>
      </c>
      <c r="U5" s="23">
        <f>O5*0.3+Q5*0.6+T5*0.1</f>
        <v>51.3069841269841</v>
      </c>
      <c r="V5" s="24" t="s">
        <v>42</v>
      </c>
      <c r="W5" s="23">
        <v>0.4</v>
      </c>
      <c r="X5" s="39"/>
      <c r="Y5" s="42"/>
      <c r="Z5" s="39"/>
      <c r="AA5" s="24"/>
      <c r="AB5" s="24">
        <v>0</v>
      </c>
      <c r="AC5" s="24">
        <v>0</v>
      </c>
      <c r="AD5" s="24">
        <v>0</v>
      </c>
      <c r="AE5" s="24">
        <v>0</v>
      </c>
      <c r="AF5" s="24">
        <v>0</v>
      </c>
      <c r="AG5" s="23">
        <f>AC5+AF5</f>
        <v>0</v>
      </c>
      <c r="AH5" s="24"/>
      <c r="AI5" s="24"/>
      <c r="AJ5" s="23">
        <f>AG5+AI5</f>
        <v>0</v>
      </c>
      <c r="AK5" s="24"/>
      <c r="AL5" s="24"/>
      <c r="AM5" s="24"/>
      <c r="AN5" s="24"/>
      <c r="AO5" s="23">
        <f t="shared" ref="AO5:AO33" si="3">AL5+AN5</f>
        <v>0</v>
      </c>
      <c r="AP5" s="23">
        <f>U5+W5+Y5+AA5+AJ5+AO5</f>
        <v>51.7069841269841</v>
      </c>
    </row>
    <row r="6" ht="28.8" spans="1:42">
      <c r="A6" s="18">
        <v>201532250307</v>
      </c>
      <c r="B6" s="19" t="s">
        <v>43</v>
      </c>
      <c r="C6" s="20">
        <v>54.4222222222222</v>
      </c>
      <c r="D6" s="21" t="s">
        <v>40</v>
      </c>
      <c r="E6" s="21" t="s">
        <v>40</v>
      </c>
      <c r="F6" s="22">
        <v>8</v>
      </c>
      <c r="G6" s="23">
        <v>7.97142857142857</v>
      </c>
      <c r="H6" s="24"/>
      <c r="I6" s="23">
        <v>7.97142857142857</v>
      </c>
      <c r="J6" s="28" t="s">
        <v>41</v>
      </c>
      <c r="K6" s="23">
        <v>0</v>
      </c>
      <c r="L6" s="29"/>
      <c r="M6" s="29"/>
      <c r="N6" s="23">
        <f t="shared" si="0"/>
        <v>15.9714285714286</v>
      </c>
      <c r="O6" s="23">
        <f t="shared" si="1"/>
        <v>70.3936507936508</v>
      </c>
      <c r="P6" s="30"/>
      <c r="Q6" s="23">
        <f t="shared" si="2"/>
        <v>50</v>
      </c>
      <c r="R6" s="30"/>
      <c r="S6" s="30"/>
      <c r="T6" s="23">
        <f t="shared" ref="T6:T25" si="4">(R6+S6)/2</f>
        <v>0</v>
      </c>
      <c r="U6" s="23">
        <f t="shared" ref="U6:U33" si="5">O6*0.3+Q6*0.6+T6*0.1</f>
        <v>51.1180952380952</v>
      </c>
      <c r="V6" s="24" t="s">
        <v>44</v>
      </c>
      <c r="W6" s="23">
        <v>0.4</v>
      </c>
      <c r="X6" s="39"/>
      <c r="Y6" s="42"/>
      <c r="Z6" s="39"/>
      <c r="AA6" s="24"/>
      <c r="AB6" s="24">
        <v>0</v>
      </c>
      <c r="AC6" s="24">
        <v>0</v>
      </c>
      <c r="AD6" s="24">
        <v>0</v>
      </c>
      <c r="AE6" s="24">
        <v>0</v>
      </c>
      <c r="AF6" s="24">
        <v>0</v>
      </c>
      <c r="AG6" s="23">
        <f t="shared" ref="AG6:AG33" si="6">AC6+AF6</f>
        <v>0</v>
      </c>
      <c r="AH6" s="24"/>
      <c r="AI6" s="24"/>
      <c r="AJ6" s="23">
        <f t="shared" ref="AJ6:AJ25" si="7">AG6+AI6</f>
        <v>0</v>
      </c>
      <c r="AK6" s="24"/>
      <c r="AL6" s="24"/>
      <c r="AM6" s="24"/>
      <c r="AN6" s="24"/>
      <c r="AO6" s="23">
        <f t="shared" si="3"/>
        <v>0</v>
      </c>
      <c r="AP6" s="23">
        <f t="shared" ref="AP6:AP33" si="8">U6+W6+Y6+AA6+AJ6+AO6</f>
        <v>51.5180952380952</v>
      </c>
    </row>
    <row r="7" ht="48" spans="1:42">
      <c r="A7" s="18">
        <v>201606230516</v>
      </c>
      <c r="B7" s="19" t="s">
        <v>45</v>
      </c>
      <c r="C7" s="20">
        <v>55.9037037037037</v>
      </c>
      <c r="D7" s="21" t="s">
        <v>40</v>
      </c>
      <c r="E7" s="21" t="s">
        <v>40</v>
      </c>
      <c r="F7" s="22">
        <v>8</v>
      </c>
      <c r="G7" s="23">
        <v>7.95714285714286</v>
      </c>
      <c r="H7" s="24"/>
      <c r="I7" s="23">
        <v>7.95714285714286</v>
      </c>
      <c r="J7" s="28" t="s">
        <v>46</v>
      </c>
      <c r="K7" s="23">
        <v>0.6</v>
      </c>
      <c r="L7" s="29" t="s">
        <v>47</v>
      </c>
      <c r="M7" s="29">
        <v>-0.2</v>
      </c>
      <c r="N7" s="23">
        <f t="shared" si="0"/>
        <v>16.3571428571429</v>
      </c>
      <c r="O7" s="23">
        <f t="shared" si="1"/>
        <v>72.2608465608466</v>
      </c>
      <c r="P7" s="31">
        <v>3.359</v>
      </c>
      <c r="Q7" s="23">
        <f t="shared" si="2"/>
        <v>83.59</v>
      </c>
      <c r="R7" s="24">
        <v>73</v>
      </c>
      <c r="S7" s="24">
        <v>74</v>
      </c>
      <c r="T7" s="23">
        <f t="shared" si="4"/>
        <v>73.5</v>
      </c>
      <c r="U7" s="23">
        <f t="shared" si="5"/>
        <v>79.182253968254</v>
      </c>
      <c r="V7" s="24"/>
      <c r="W7" s="23"/>
      <c r="X7" s="39" t="s">
        <v>48</v>
      </c>
      <c r="Y7" s="42">
        <v>3</v>
      </c>
      <c r="Z7" s="39"/>
      <c r="AA7" s="24"/>
      <c r="AB7" s="24">
        <v>36.5</v>
      </c>
      <c r="AC7" s="24">
        <v>0</v>
      </c>
      <c r="AD7" s="24">
        <v>21</v>
      </c>
      <c r="AE7" s="24">
        <v>3</v>
      </c>
      <c r="AF7" s="24">
        <v>0.55</v>
      </c>
      <c r="AG7" s="23">
        <f t="shared" si="6"/>
        <v>0.55</v>
      </c>
      <c r="AH7" s="24"/>
      <c r="AI7" s="24"/>
      <c r="AJ7" s="23">
        <f t="shared" si="7"/>
        <v>0.55</v>
      </c>
      <c r="AK7" s="24" t="s">
        <v>49</v>
      </c>
      <c r="AL7" s="24">
        <v>0.6</v>
      </c>
      <c r="AM7" s="24" t="s">
        <v>49</v>
      </c>
      <c r="AN7" s="24">
        <v>0.6</v>
      </c>
      <c r="AO7" s="23">
        <f t="shared" si="3"/>
        <v>1.2</v>
      </c>
      <c r="AP7" s="23">
        <f t="shared" si="8"/>
        <v>83.932253968254</v>
      </c>
    </row>
    <row r="8" ht="24" spans="1:42">
      <c r="A8" s="18">
        <v>201626810203</v>
      </c>
      <c r="B8" s="19" t="s">
        <v>50</v>
      </c>
      <c r="C8" s="20">
        <v>54.9407407407407</v>
      </c>
      <c r="D8" s="21" t="s">
        <v>40</v>
      </c>
      <c r="E8" s="21" t="s">
        <v>40</v>
      </c>
      <c r="F8" s="22">
        <v>8</v>
      </c>
      <c r="G8" s="23">
        <v>7.35714285714286</v>
      </c>
      <c r="H8" s="24"/>
      <c r="I8" s="23">
        <v>7.35714285714286</v>
      </c>
      <c r="J8" s="28" t="s">
        <v>51</v>
      </c>
      <c r="K8" s="23">
        <v>0</v>
      </c>
      <c r="L8" s="29"/>
      <c r="M8" s="29"/>
      <c r="N8" s="23">
        <f t="shared" si="0"/>
        <v>15.3571428571429</v>
      </c>
      <c r="O8" s="23">
        <f t="shared" si="1"/>
        <v>70.2978835978836</v>
      </c>
      <c r="P8" s="32"/>
      <c r="Q8" s="23">
        <f t="shared" si="2"/>
        <v>50</v>
      </c>
      <c r="R8" s="30"/>
      <c r="S8" s="30"/>
      <c r="T8" s="23">
        <f t="shared" si="4"/>
        <v>0</v>
      </c>
      <c r="U8" s="23">
        <f t="shared" si="5"/>
        <v>51.0893650793651</v>
      </c>
      <c r="V8" s="24"/>
      <c r="W8" s="23"/>
      <c r="X8" s="39"/>
      <c r="Y8" s="42"/>
      <c r="Z8" s="39"/>
      <c r="AA8" s="24"/>
      <c r="AB8" s="24">
        <v>0</v>
      </c>
      <c r="AC8" s="24">
        <v>0</v>
      </c>
      <c r="AD8" s="24">
        <v>0</v>
      </c>
      <c r="AE8" s="24">
        <v>0</v>
      </c>
      <c r="AF8" s="24">
        <v>0</v>
      </c>
      <c r="AG8" s="23">
        <f t="shared" si="6"/>
        <v>0</v>
      </c>
      <c r="AH8" s="24"/>
      <c r="AI8" s="24"/>
      <c r="AJ8" s="23">
        <f t="shared" si="7"/>
        <v>0</v>
      </c>
      <c r="AK8" s="24"/>
      <c r="AL8" s="24"/>
      <c r="AM8" s="24"/>
      <c r="AN8" s="24"/>
      <c r="AO8" s="23">
        <f t="shared" si="3"/>
        <v>0</v>
      </c>
      <c r="AP8" s="23">
        <f t="shared" si="8"/>
        <v>51.0893650793651</v>
      </c>
    </row>
    <row r="9" ht="24" spans="1:42">
      <c r="A9" s="18">
        <v>201626810204</v>
      </c>
      <c r="B9" s="19" t="s">
        <v>52</v>
      </c>
      <c r="C9" s="20">
        <v>55.737037037037</v>
      </c>
      <c r="D9" s="21" t="s">
        <v>53</v>
      </c>
      <c r="E9" s="21" t="s">
        <v>53</v>
      </c>
      <c r="F9" s="22">
        <v>10</v>
      </c>
      <c r="G9" s="23">
        <v>7.45714285714286</v>
      </c>
      <c r="H9" s="24"/>
      <c r="I9" s="23">
        <v>7.45714285714286</v>
      </c>
      <c r="J9" s="28"/>
      <c r="K9" s="23"/>
      <c r="L9" s="29" t="s">
        <v>54</v>
      </c>
      <c r="M9" s="29">
        <v>-0.4</v>
      </c>
      <c r="N9" s="23">
        <f t="shared" si="0"/>
        <v>17.0571428571429</v>
      </c>
      <c r="O9" s="23">
        <f t="shared" si="1"/>
        <v>72.7941798941799</v>
      </c>
      <c r="P9" s="31">
        <v>1.883</v>
      </c>
      <c r="Q9" s="23">
        <f t="shared" si="2"/>
        <v>68.83</v>
      </c>
      <c r="R9" s="24">
        <v>67</v>
      </c>
      <c r="S9" s="24">
        <v>65</v>
      </c>
      <c r="T9" s="23">
        <f t="shared" si="4"/>
        <v>66</v>
      </c>
      <c r="U9" s="23">
        <f t="shared" si="5"/>
        <v>69.7362539682539</v>
      </c>
      <c r="V9" s="24"/>
      <c r="W9" s="23"/>
      <c r="X9" s="39"/>
      <c r="Y9" s="42"/>
      <c r="Z9" s="39"/>
      <c r="AA9" s="24"/>
      <c r="AB9" s="24">
        <v>0</v>
      </c>
      <c r="AC9" s="24">
        <v>0</v>
      </c>
      <c r="AD9" s="24">
        <v>0</v>
      </c>
      <c r="AE9" s="24">
        <v>0</v>
      </c>
      <c r="AF9" s="24">
        <v>0</v>
      </c>
      <c r="AG9" s="23">
        <f t="shared" si="6"/>
        <v>0</v>
      </c>
      <c r="AH9" s="24"/>
      <c r="AI9" s="24"/>
      <c r="AJ9" s="23">
        <f t="shared" si="7"/>
        <v>0</v>
      </c>
      <c r="AK9" s="24" t="s">
        <v>55</v>
      </c>
      <c r="AL9" s="24">
        <v>1</v>
      </c>
      <c r="AM9" s="24" t="s">
        <v>55</v>
      </c>
      <c r="AN9" s="24">
        <v>1</v>
      </c>
      <c r="AO9" s="23">
        <f t="shared" si="3"/>
        <v>2</v>
      </c>
      <c r="AP9" s="23">
        <f t="shared" si="8"/>
        <v>71.7362539682539</v>
      </c>
    </row>
    <row r="10" ht="28.8" spans="1:42">
      <c r="A10" s="18">
        <v>201626810230</v>
      </c>
      <c r="B10" s="19" t="s">
        <v>56</v>
      </c>
      <c r="C10" s="20">
        <v>55.5518518518519</v>
      </c>
      <c r="D10" s="21" t="s">
        <v>40</v>
      </c>
      <c r="E10" s="21" t="s">
        <v>40</v>
      </c>
      <c r="F10" s="22">
        <v>8</v>
      </c>
      <c r="G10" s="23">
        <v>7.7</v>
      </c>
      <c r="H10" s="24"/>
      <c r="I10" s="23">
        <v>7.7</v>
      </c>
      <c r="J10" s="28" t="s">
        <v>57</v>
      </c>
      <c r="K10" s="23">
        <v>0</v>
      </c>
      <c r="L10" s="29" t="s">
        <v>47</v>
      </c>
      <c r="M10" s="29">
        <v>-0.2</v>
      </c>
      <c r="N10" s="23">
        <f t="shared" si="0"/>
        <v>15.5</v>
      </c>
      <c r="O10" s="23">
        <f t="shared" si="1"/>
        <v>71.0518518518519</v>
      </c>
      <c r="P10" s="31">
        <v>2.35</v>
      </c>
      <c r="Q10" s="23">
        <f t="shared" si="2"/>
        <v>73.5</v>
      </c>
      <c r="R10" s="24">
        <v>88</v>
      </c>
      <c r="S10" s="24">
        <v>80</v>
      </c>
      <c r="T10" s="23">
        <f t="shared" si="4"/>
        <v>84</v>
      </c>
      <c r="U10" s="23">
        <f t="shared" si="5"/>
        <v>73.8155555555556</v>
      </c>
      <c r="V10" s="24"/>
      <c r="W10" s="23"/>
      <c r="X10" s="24"/>
      <c r="Y10" s="23"/>
      <c r="Z10" s="24"/>
      <c r="AA10" s="24"/>
      <c r="AB10" s="24">
        <v>40</v>
      </c>
      <c r="AC10" s="24">
        <v>0</v>
      </c>
      <c r="AD10" s="24">
        <v>0</v>
      </c>
      <c r="AE10" s="24">
        <v>25</v>
      </c>
      <c r="AF10" s="24">
        <v>0.75</v>
      </c>
      <c r="AG10" s="23">
        <f t="shared" si="6"/>
        <v>0.75</v>
      </c>
      <c r="AH10" s="24"/>
      <c r="AI10" s="24"/>
      <c r="AJ10" s="23">
        <f t="shared" si="7"/>
        <v>0.75</v>
      </c>
      <c r="AK10" s="24" t="s">
        <v>58</v>
      </c>
      <c r="AL10" s="24">
        <v>0.5</v>
      </c>
      <c r="AM10" s="24" t="s">
        <v>59</v>
      </c>
      <c r="AN10" s="24">
        <v>0.5</v>
      </c>
      <c r="AO10" s="23">
        <f t="shared" si="3"/>
        <v>1</v>
      </c>
      <c r="AP10" s="23">
        <f t="shared" si="8"/>
        <v>75.5655555555556</v>
      </c>
    </row>
    <row r="11" ht="24" spans="1:42">
      <c r="A11" s="18">
        <v>201626810231</v>
      </c>
      <c r="B11" s="19" t="s">
        <v>60</v>
      </c>
      <c r="C11" s="20">
        <v>57.162962962963</v>
      </c>
      <c r="D11" s="21" t="s">
        <v>40</v>
      </c>
      <c r="E11" s="21" t="s">
        <v>40</v>
      </c>
      <c r="F11" s="22">
        <v>8</v>
      </c>
      <c r="G11" s="23">
        <v>7.7</v>
      </c>
      <c r="H11" s="24"/>
      <c r="I11" s="23">
        <v>7.7</v>
      </c>
      <c r="J11" s="28" t="s">
        <v>61</v>
      </c>
      <c r="K11" s="23">
        <v>0</v>
      </c>
      <c r="L11" s="29" t="s">
        <v>47</v>
      </c>
      <c r="M11" s="29">
        <v>-0.2</v>
      </c>
      <c r="N11" s="23">
        <f t="shared" si="0"/>
        <v>15.5</v>
      </c>
      <c r="O11" s="23">
        <f t="shared" si="1"/>
        <v>72.662962962963</v>
      </c>
      <c r="P11" s="31">
        <v>3.176</v>
      </c>
      <c r="Q11" s="23">
        <f t="shared" si="2"/>
        <v>81.76</v>
      </c>
      <c r="R11" s="24">
        <v>83</v>
      </c>
      <c r="S11" s="24">
        <v>76</v>
      </c>
      <c r="T11" s="23">
        <f t="shared" si="4"/>
        <v>79.5</v>
      </c>
      <c r="U11" s="23">
        <f t="shared" si="5"/>
        <v>78.8048888888889</v>
      </c>
      <c r="V11" s="24"/>
      <c r="W11" s="23"/>
      <c r="X11" s="24" t="s">
        <v>62</v>
      </c>
      <c r="Y11" s="23">
        <v>0.5</v>
      </c>
      <c r="Z11" s="24"/>
      <c r="AA11" s="24"/>
      <c r="AB11" s="24">
        <v>41.5</v>
      </c>
      <c r="AC11" s="24">
        <v>0</v>
      </c>
      <c r="AD11" s="24">
        <v>20</v>
      </c>
      <c r="AE11" s="24">
        <v>11</v>
      </c>
      <c r="AF11" s="24">
        <v>0.5</v>
      </c>
      <c r="AG11" s="23">
        <f t="shared" si="6"/>
        <v>0.5</v>
      </c>
      <c r="AH11" s="24"/>
      <c r="AI11" s="24"/>
      <c r="AJ11" s="23">
        <f t="shared" si="7"/>
        <v>0.5</v>
      </c>
      <c r="AK11" s="24"/>
      <c r="AL11" s="24"/>
      <c r="AM11" s="24"/>
      <c r="AN11" s="24"/>
      <c r="AO11" s="23">
        <f t="shared" si="3"/>
        <v>0</v>
      </c>
      <c r="AP11" s="23">
        <f t="shared" si="8"/>
        <v>79.8048888888889</v>
      </c>
    </row>
    <row r="12" ht="43.2" spans="1:42">
      <c r="A12" s="18">
        <v>201626810310</v>
      </c>
      <c r="B12" s="19" t="s">
        <v>63</v>
      </c>
      <c r="C12" s="20">
        <v>56.0814814814815</v>
      </c>
      <c r="D12" s="21" t="s">
        <v>40</v>
      </c>
      <c r="E12" s="21" t="s">
        <v>40</v>
      </c>
      <c r="F12" s="22">
        <v>8</v>
      </c>
      <c r="G12" s="23">
        <v>7.45714285714286</v>
      </c>
      <c r="H12" s="24"/>
      <c r="I12" s="23">
        <v>7.45714285714286</v>
      </c>
      <c r="J12" s="33"/>
      <c r="K12" s="23"/>
      <c r="L12" s="29"/>
      <c r="M12" s="29"/>
      <c r="N12" s="23">
        <f t="shared" si="0"/>
        <v>15.4571428571429</v>
      </c>
      <c r="O12" s="23">
        <f t="shared" si="1"/>
        <v>71.5386243386244</v>
      </c>
      <c r="P12" s="31">
        <v>2.335</v>
      </c>
      <c r="Q12" s="23">
        <f t="shared" si="2"/>
        <v>73.35</v>
      </c>
      <c r="R12" s="24">
        <v>64</v>
      </c>
      <c r="S12" s="24">
        <v>65</v>
      </c>
      <c r="T12" s="23">
        <f t="shared" si="4"/>
        <v>64.5</v>
      </c>
      <c r="U12" s="23">
        <f t="shared" si="5"/>
        <v>71.9215873015873</v>
      </c>
      <c r="V12" s="24"/>
      <c r="W12" s="23"/>
      <c r="X12" s="24" t="s">
        <v>64</v>
      </c>
      <c r="Y12" s="23">
        <v>1</v>
      </c>
      <c r="Z12" s="24"/>
      <c r="AA12" s="24"/>
      <c r="AB12" s="24">
        <v>0</v>
      </c>
      <c r="AC12" s="24">
        <v>0</v>
      </c>
      <c r="AD12" s="24">
        <v>16</v>
      </c>
      <c r="AE12" s="24">
        <v>0</v>
      </c>
      <c r="AF12" s="24">
        <v>0</v>
      </c>
      <c r="AG12" s="23">
        <f t="shared" si="6"/>
        <v>0</v>
      </c>
      <c r="AH12" s="35" t="s">
        <v>65</v>
      </c>
      <c r="AI12" s="24">
        <v>1.6</v>
      </c>
      <c r="AJ12" s="23">
        <f t="shared" si="7"/>
        <v>1.6</v>
      </c>
      <c r="AK12" s="24" t="s">
        <v>66</v>
      </c>
      <c r="AL12" s="24">
        <v>1</v>
      </c>
      <c r="AM12" s="24" t="s">
        <v>66</v>
      </c>
      <c r="AN12" s="24">
        <v>1</v>
      </c>
      <c r="AO12" s="23">
        <f t="shared" si="3"/>
        <v>2</v>
      </c>
      <c r="AP12" s="23">
        <f t="shared" si="8"/>
        <v>76.5215873015873</v>
      </c>
    </row>
    <row r="13" ht="24" spans="1:42">
      <c r="A13" s="18">
        <v>201626810326</v>
      </c>
      <c r="B13" s="19" t="s">
        <v>67</v>
      </c>
      <c r="C13" s="20">
        <v>55.6037037037037</v>
      </c>
      <c r="D13" s="21" t="s">
        <v>40</v>
      </c>
      <c r="E13" s="21" t="s">
        <v>40</v>
      </c>
      <c r="F13" s="22">
        <v>8</v>
      </c>
      <c r="G13" s="23">
        <v>7.45714285714286</v>
      </c>
      <c r="H13" s="24"/>
      <c r="I13" s="23">
        <v>7.45714285714286</v>
      </c>
      <c r="J13" s="28"/>
      <c r="K13" s="23"/>
      <c r="L13" s="29" t="s">
        <v>68</v>
      </c>
      <c r="M13" s="29">
        <v>-0.2</v>
      </c>
      <c r="N13" s="23">
        <f t="shared" si="0"/>
        <v>15.2571428571429</v>
      </c>
      <c r="O13" s="23">
        <f t="shared" si="1"/>
        <v>70.8608465608466</v>
      </c>
      <c r="P13" s="31">
        <v>2.625</v>
      </c>
      <c r="Q13" s="23">
        <f t="shared" si="2"/>
        <v>76.25</v>
      </c>
      <c r="R13" s="24">
        <v>65</v>
      </c>
      <c r="S13" s="24">
        <v>64</v>
      </c>
      <c r="T13" s="23">
        <f t="shared" si="4"/>
        <v>64.5</v>
      </c>
      <c r="U13" s="23">
        <f t="shared" si="5"/>
        <v>73.458253968254</v>
      </c>
      <c r="V13" s="24"/>
      <c r="W13" s="23"/>
      <c r="X13" s="24"/>
      <c r="Y13" s="23"/>
      <c r="Z13" s="24"/>
      <c r="AA13" s="24"/>
      <c r="AB13" s="24">
        <v>0</v>
      </c>
      <c r="AC13" s="24">
        <v>0</v>
      </c>
      <c r="AD13" s="24">
        <v>1</v>
      </c>
      <c r="AE13" s="24">
        <v>0</v>
      </c>
      <c r="AF13" s="24">
        <v>0</v>
      </c>
      <c r="AG13" s="23">
        <f t="shared" si="6"/>
        <v>0</v>
      </c>
      <c r="AH13" s="24"/>
      <c r="AI13" s="24"/>
      <c r="AJ13" s="23">
        <f t="shared" si="7"/>
        <v>0</v>
      </c>
      <c r="AK13" s="24"/>
      <c r="AL13" s="24"/>
      <c r="AM13" s="24"/>
      <c r="AN13" s="24"/>
      <c r="AO13" s="23">
        <f t="shared" si="3"/>
        <v>0</v>
      </c>
      <c r="AP13" s="23">
        <f t="shared" si="8"/>
        <v>73.458253968254</v>
      </c>
    </row>
    <row r="14" ht="36" spans="1:42">
      <c r="A14" s="18">
        <v>201626810408</v>
      </c>
      <c r="B14" s="19" t="s">
        <v>69</v>
      </c>
      <c r="C14" s="20">
        <v>55.5666666666667</v>
      </c>
      <c r="D14" s="21" t="s">
        <v>40</v>
      </c>
      <c r="E14" s="21" t="s">
        <v>40</v>
      </c>
      <c r="F14" s="22">
        <v>8</v>
      </c>
      <c r="G14" s="23">
        <v>7.7</v>
      </c>
      <c r="H14" s="24"/>
      <c r="I14" s="23">
        <v>7.7</v>
      </c>
      <c r="J14" s="28"/>
      <c r="K14" s="23"/>
      <c r="L14" s="29" t="s">
        <v>70</v>
      </c>
      <c r="M14" s="29">
        <v>-0.4</v>
      </c>
      <c r="N14" s="23">
        <f t="shared" si="0"/>
        <v>15.3</v>
      </c>
      <c r="O14" s="23">
        <f t="shared" si="1"/>
        <v>70.8666666666667</v>
      </c>
      <c r="P14" s="31">
        <v>2.162</v>
      </c>
      <c r="Q14" s="23">
        <f t="shared" si="2"/>
        <v>71.62</v>
      </c>
      <c r="R14" s="24">
        <v>65</v>
      </c>
      <c r="S14" s="24">
        <v>74</v>
      </c>
      <c r="T14" s="23">
        <f t="shared" si="4"/>
        <v>69.5</v>
      </c>
      <c r="U14" s="23">
        <f t="shared" si="5"/>
        <v>71.182</v>
      </c>
      <c r="V14" s="24"/>
      <c r="W14" s="23"/>
      <c r="X14" s="39"/>
      <c r="Y14" s="42"/>
      <c r="Z14" s="39" t="s">
        <v>71</v>
      </c>
      <c r="AA14" s="24">
        <v>3.31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3">
        <f t="shared" si="6"/>
        <v>0</v>
      </c>
      <c r="AH14" s="24"/>
      <c r="AI14" s="24"/>
      <c r="AJ14" s="23">
        <f t="shared" si="7"/>
        <v>0</v>
      </c>
      <c r="AK14" s="24"/>
      <c r="AL14" s="24"/>
      <c r="AM14" s="24"/>
      <c r="AN14" s="24"/>
      <c r="AO14" s="23">
        <f t="shared" si="3"/>
        <v>0</v>
      </c>
      <c r="AP14" s="23">
        <f t="shared" si="8"/>
        <v>74.492</v>
      </c>
    </row>
    <row r="15" ht="28.8" spans="1:42">
      <c r="A15" s="18">
        <v>201626810421</v>
      </c>
      <c r="B15" s="19" t="s">
        <v>72</v>
      </c>
      <c r="C15" s="20">
        <v>56.3444444444444</v>
      </c>
      <c r="D15" s="21" t="s">
        <v>40</v>
      </c>
      <c r="E15" s="21" t="s">
        <v>40</v>
      </c>
      <c r="F15" s="22">
        <v>8</v>
      </c>
      <c r="G15" s="23">
        <v>8.07272727272727</v>
      </c>
      <c r="H15" s="24"/>
      <c r="I15" s="23">
        <v>8.07272727272727</v>
      </c>
      <c r="J15" s="28" t="s">
        <v>73</v>
      </c>
      <c r="K15" s="23">
        <v>0</v>
      </c>
      <c r="L15" s="29" t="s">
        <v>47</v>
      </c>
      <c r="M15" s="29">
        <v>-0.2</v>
      </c>
      <c r="N15" s="23">
        <f t="shared" si="0"/>
        <v>15.8727272727273</v>
      </c>
      <c r="O15" s="23">
        <f t="shared" si="1"/>
        <v>72.2171717171717</v>
      </c>
      <c r="P15" s="31">
        <v>2.75</v>
      </c>
      <c r="Q15" s="23">
        <f t="shared" si="2"/>
        <v>77.5</v>
      </c>
      <c r="R15" s="24">
        <v>81</v>
      </c>
      <c r="S15" s="24">
        <v>91</v>
      </c>
      <c r="T15" s="23">
        <f t="shared" si="4"/>
        <v>86</v>
      </c>
      <c r="U15" s="23">
        <f t="shared" si="5"/>
        <v>76.7651515151515</v>
      </c>
      <c r="V15" s="24"/>
      <c r="W15" s="23"/>
      <c r="X15" s="24"/>
      <c r="Y15" s="23"/>
      <c r="Z15" s="24"/>
      <c r="AA15" s="24"/>
      <c r="AB15" s="24">
        <v>0</v>
      </c>
      <c r="AC15" s="24">
        <v>0</v>
      </c>
      <c r="AD15" s="24">
        <v>8</v>
      </c>
      <c r="AE15" s="24">
        <v>4</v>
      </c>
      <c r="AF15" s="24">
        <v>0</v>
      </c>
      <c r="AG15" s="23">
        <f t="shared" si="6"/>
        <v>0</v>
      </c>
      <c r="AH15" s="24"/>
      <c r="AI15" s="24"/>
      <c r="AJ15" s="23">
        <f t="shared" si="7"/>
        <v>0</v>
      </c>
      <c r="AK15" s="24" t="s">
        <v>74</v>
      </c>
      <c r="AL15" s="24">
        <v>1.5</v>
      </c>
      <c r="AM15" s="24" t="s">
        <v>74</v>
      </c>
      <c r="AN15" s="24">
        <v>1.5</v>
      </c>
      <c r="AO15" s="23">
        <f t="shared" si="3"/>
        <v>3</v>
      </c>
      <c r="AP15" s="23">
        <f t="shared" si="8"/>
        <v>79.7651515151515</v>
      </c>
    </row>
    <row r="16" spans="1:42">
      <c r="A16" s="18">
        <v>201626810526</v>
      </c>
      <c r="B16" s="19" t="s">
        <v>75</v>
      </c>
      <c r="C16" s="20">
        <v>56.2222222222222</v>
      </c>
      <c r="D16" s="21" t="s">
        <v>40</v>
      </c>
      <c r="E16" s="21" t="s">
        <v>40</v>
      </c>
      <c r="F16" s="22">
        <v>8</v>
      </c>
      <c r="G16" s="23">
        <v>7.24285714285714</v>
      </c>
      <c r="H16" s="24"/>
      <c r="I16" s="23">
        <v>7.24285714285714</v>
      </c>
      <c r="J16" s="33"/>
      <c r="K16" s="23"/>
      <c r="L16" s="29"/>
      <c r="M16" s="29"/>
      <c r="N16" s="23">
        <f t="shared" si="0"/>
        <v>15.2428571428571</v>
      </c>
      <c r="O16" s="23">
        <f t="shared" si="1"/>
        <v>71.4650793650793</v>
      </c>
      <c r="P16" s="31">
        <v>2.477</v>
      </c>
      <c r="Q16" s="23">
        <f t="shared" si="2"/>
        <v>74.77</v>
      </c>
      <c r="R16" s="24">
        <v>80</v>
      </c>
      <c r="S16" s="24">
        <v>80</v>
      </c>
      <c r="T16" s="23">
        <f t="shared" si="4"/>
        <v>80</v>
      </c>
      <c r="U16" s="23">
        <f t="shared" si="5"/>
        <v>74.3015238095238</v>
      </c>
      <c r="V16" s="24"/>
      <c r="W16" s="23"/>
      <c r="X16" s="24"/>
      <c r="Y16" s="23"/>
      <c r="Z16" s="24"/>
      <c r="AA16" s="24"/>
      <c r="AB16" s="24">
        <v>40</v>
      </c>
      <c r="AC16" s="24">
        <v>0</v>
      </c>
      <c r="AD16" s="24">
        <v>20</v>
      </c>
      <c r="AE16" s="24">
        <v>2</v>
      </c>
      <c r="AF16" s="24">
        <v>0.5</v>
      </c>
      <c r="AG16" s="23">
        <f t="shared" si="6"/>
        <v>0.5</v>
      </c>
      <c r="AH16" s="24"/>
      <c r="AI16" s="24"/>
      <c r="AJ16" s="23">
        <f t="shared" si="7"/>
        <v>0.5</v>
      </c>
      <c r="AK16" s="24"/>
      <c r="AL16" s="24"/>
      <c r="AM16" s="24"/>
      <c r="AN16" s="24"/>
      <c r="AO16" s="23">
        <f t="shared" si="3"/>
        <v>0</v>
      </c>
      <c r="AP16" s="23">
        <f t="shared" si="8"/>
        <v>74.8015238095238</v>
      </c>
    </row>
    <row r="17" spans="1:42">
      <c r="A17" s="18">
        <v>201626810619</v>
      </c>
      <c r="B17" s="19" t="s">
        <v>76</v>
      </c>
      <c r="C17" s="20">
        <v>56.0888888888889</v>
      </c>
      <c r="D17" s="21" t="s">
        <v>40</v>
      </c>
      <c r="E17" s="21" t="s">
        <v>40</v>
      </c>
      <c r="F17" s="22">
        <v>8</v>
      </c>
      <c r="G17" s="23">
        <v>7.67142857142857</v>
      </c>
      <c r="H17" s="24"/>
      <c r="I17" s="23">
        <v>7.67142857142857</v>
      </c>
      <c r="J17" s="33"/>
      <c r="K17" s="23"/>
      <c r="L17" s="29"/>
      <c r="M17" s="29"/>
      <c r="N17" s="23">
        <f t="shared" si="0"/>
        <v>15.6714285714286</v>
      </c>
      <c r="O17" s="23">
        <f t="shared" si="1"/>
        <v>71.7603174603175</v>
      </c>
      <c r="P17" s="31">
        <v>2.947</v>
      </c>
      <c r="Q17" s="23">
        <f t="shared" si="2"/>
        <v>79.47</v>
      </c>
      <c r="R17" s="24">
        <v>72</v>
      </c>
      <c r="S17" s="24">
        <v>56</v>
      </c>
      <c r="T17" s="23">
        <f t="shared" si="4"/>
        <v>64</v>
      </c>
      <c r="U17" s="23">
        <f t="shared" si="5"/>
        <v>75.6100952380952</v>
      </c>
      <c r="V17" s="24"/>
      <c r="W17" s="23"/>
      <c r="X17" s="39"/>
      <c r="Y17" s="42"/>
      <c r="Z17" s="39"/>
      <c r="AA17" s="24"/>
      <c r="AB17" s="24">
        <v>64</v>
      </c>
      <c r="AC17" s="24">
        <v>1</v>
      </c>
      <c r="AD17" s="24">
        <v>34</v>
      </c>
      <c r="AE17" s="24">
        <v>24</v>
      </c>
      <c r="AF17" s="24">
        <v>1.9</v>
      </c>
      <c r="AG17" s="23">
        <f t="shared" si="6"/>
        <v>2.9</v>
      </c>
      <c r="AH17" s="24"/>
      <c r="AI17" s="24"/>
      <c r="AJ17" s="23">
        <f t="shared" si="7"/>
        <v>2.9</v>
      </c>
      <c r="AK17" s="24"/>
      <c r="AL17" s="24"/>
      <c r="AM17" s="24"/>
      <c r="AN17" s="24"/>
      <c r="AO17" s="23">
        <f t="shared" si="3"/>
        <v>0</v>
      </c>
      <c r="AP17" s="23">
        <f t="shared" si="8"/>
        <v>78.5100952380952</v>
      </c>
    </row>
    <row r="18" ht="24" spans="1:42">
      <c r="A18" s="18">
        <v>201626810621</v>
      </c>
      <c r="B18" s="19" t="s">
        <v>77</v>
      </c>
      <c r="C18" s="20">
        <v>55.7518518518519</v>
      </c>
      <c r="D18" s="21" t="s">
        <v>40</v>
      </c>
      <c r="E18" s="21" t="s">
        <v>40</v>
      </c>
      <c r="F18" s="22">
        <v>8</v>
      </c>
      <c r="G18" s="23">
        <v>7.7</v>
      </c>
      <c r="H18" s="24"/>
      <c r="I18" s="23">
        <v>7.7</v>
      </c>
      <c r="J18" s="33"/>
      <c r="K18" s="23"/>
      <c r="L18" s="29"/>
      <c r="M18" s="29"/>
      <c r="N18" s="23">
        <f t="shared" si="0"/>
        <v>15.7</v>
      </c>
      <c r="O18" s="23">
        <f t="shared" si="1"/>
        <v>71.4518518518519</v>
      </c>
      <c r="P18" s="31">
        <v>3.053</v>
      </c>
      <c r="Q18" s="23">
        <f t="shared" si="2"/>
        <v>80.53</v>
      </c>
      <c r="R18" s="24">
        <v>79</v>
      </c>
      <c r="S18" s="30"/>
      <c r="T18" s="23">
        <f t="shared" si="4"/>
        <v>39.5</v>
      </c>
      <c r="U18" s="23">
        <f t="shared" si="5"/>
        <v>73.7035555555556</v>
      </c>
      <c r="V18" s="24"/>
      <c r="W18" s="23"/>
      <c r="X18" s="39" t="s">
        <v>78</v>
      </c>
      <c r="Y18" s="42">
        <v>2</v>
      </c>
      <c r="Z18" s="39"/>
      <c r="AA18" s="24"/>
      <c r="AB18" s="24">
        <v>0</v>
      </c>
      <c r="AC18" s="24">
        <v>0</v>
      </c>
      <c r="AD18" s="24">
        <v>10</v>
      </c>
      <c r="AE18" s="24">
        <v>0</v>
      </c>
      <c r="AF18" s="24">
        <v>0</v>
      </c>
      <c r="AG18" s="23">
        <f t="shared" si="6"/>
        <v>0</v>
      </c>
      <c r="AH18" s="24"/>
      <c r="AI18" s="24"/>
      <c r="AJ18" s="23">
        <f t="shared" si="7"/>
        <v>0</v>
      </c>
      <c r="AK18" s="24" t="s">
        <v>79</v>
      </c>
      <c r="AL18" s="24">
        <v>1</v>
      </c>
      <c r="AM18" s="24" t="s">
        <v>79</v>
      </c>
      <c r="AN18" s="24">
        <v>1</v>
      </c>
      <c r="AO18" s="23">
        <f t="shared" si="3"/>
        <v>2</v>
      </c>
      <c r="AP18" s="23">
        <f t="shared" si="8"/>
        <v>77.7035555555556</v>
      </c>
    </row>
    <row r="19" ht="36" spans="1:42">
      <c r="A19" s="18">
        <v>201626810630</v>
      </c>
      <c r="B19" s="19" t="s">
        <v>80</v>
      </c>
      <c r="C19" s="20">
        <v>56.762962962963</v>
      </c>
      <c r="D19" s="21" t="s">
        <v>40</v>
      </c>
      <c r="E19" s="21" t="s">
        <v>40</v>
      </c>
      <c r="F19" s="22">
        <v>8</v>
      </c>
      <c r="G19" s="23">
        <v>7.81818181818181</v>
      </c>
      <c r="H19" s="24"/>
      <c r="I19" s="23">
        <v>7.81818181818181</v>
      </c>
      <c r="J19" s="28" t="s">
        <v>81</v>
      </c>
      <c r="K19" s="23">
        <v>2.5</v>
      </c>
      <c r="L19" s="29"/>
      <c r="M19" s="29"/>
      <c r="N19" s="23">
        <f t="shared" si="0"/>
        <v>18.3181818181818</v>
      </c>
      <c r="O19" s="23">
        <f t="shared" si="1"/>
        <v>75.0811447811448</v>
      </c>
      <c r="P19" s="31">
        <v>2.967</v>
      </c>
      <c r="Q19" s="23">
        <f t="shared" si="2"/>
        <v>79.67</v>
      </c>
      <c r="R19" s="30"/>
      <c r="S19" s="24">
        <v>0</v>
      </c>
      <c r="T19" s="23">
        <f t="shared" si="4"/>
        <v>0</v>
      </c>
      <c r="U19" s="23">
        <f t="shared" si="5"/>
        <v>70.3263434343434</v>
      </c>
      <c r="V19" s="24"/>
      <c r="W19" s="23"/>
      <c r="X19" s="24"/>
      <c r="Y19" s="23"/>
      <c r="Z19" s="24" t="s">
        <v>82</v>
      </c>
      <c r="AA19" s="24">
        <v>3.09</v>
      </c>
      <c r="AB19" s="24">
        <v>0</v>
      </c>
      <c r="AC19" s="24">
        <v>0</v>
      </c>
      <c r="AD19" s="24">
        <v>1</v>
      </c>
      <c r="AE19" s="24">
        <v>3</v>
      </c>
      <c r="AF19" s="24">
        <v>0</v>
      </c>
      <c r="AG19" s="23">
        <f t="shared" si="6"/>
        <v>0</v>
      </c>
      <c r="AH19" s="35" t="s">
        <v>83</v>
      </c>
      <c r="AI19" s="24">
        <v>0.8</v>
      </c>
      <c r="AJ19" s="23">
        <f t="shared" si="7"/>
        <v>0.8</v>
      </c>
      <c r="AK19" s="24" t="s">
        <v>84</v>
      </c>
      <c r="AL19" s="24">
        <v>1.5</v>
      </c>
      <c r="AM19" s="24" t="s">
        <v>84</v>
      </c>
      <c r="AN19" s="24">
        <v>1.5</v>
      </c>
      <c r="AO19" s="23">
        <f t="shared" si="3"/>
        <v>3</v>
      </c>
      <c r="AP19" s="23">
        <f t="shared" si="8"/>
        <v>77.2163434343434</v>
      </c>
    </row>
    <row r="20" ht="28.8" spans="1:42">
      <c r="A20" s="18">
        <v>201626810807</v>
      </c>
      <c r="B20" s="19" t="s">
        <v>85</v>
      </c>
      <c r="C20" s="20">
        <v>55.6777777777778</v>
      </c>
      <c r="D20" s="21" t="s">
        <v>40</v>
      </c>
      <c r="E20" s="21" t="s">
        <v>40</v>
      </c>
      <c r="F20" s="22">
        <v>8</v>
      </c>
      <c r="G20" s="23">
        <v>7.97142857142857</v>
      </c>
      <c r="H20" s="24"/>
      <c r="I20" s="23">
        <v>7.97142857142857</v>
      </c>
      <c r="J20" s="33"/>
      <c r="K20" s="23"/>
      <c r="L20" s="29"/>
      <c r="M20" s="29"/>
      <c r="N20" s="23">
        <f t="shared" si="0"/>
        <v>15.9714285714286</v>
      </c>
      <c r="O20" s="23">
        <f t="shared" si="1"/>
        <v>71.6492063492064</v>
      </c>
      <c r="P20" s="31">
        <v>3.208</v>
      </c>
      <c r="Q20" s="23">
        <f t="shared" si="2"/>
        <v>82.08</v>
      </c>
      <c r="R20" s="24">
        <v>65</v>
      </c>
      <c r="S20" s="24">
        <v>70</v>
      </c>
      <c r="T20" s="23">
        <f t="shared" si="4"/>
        <v>67.5</v>
      </c>
      <c r="U20" s="23">
        <f t="shared" si="5"/>
        <v>77.4927619047619</v>
      </c>
      <c r="V20" s="24"/>
      <c r="W20" s="23"/>
      <c r="X20" s="24" t="s">
        <v>86</v>
      </c>
      <c r="Y20" s="23">
        <v>0.5</v>
      </c>
      <c r="Z20" s="24"/>
      <c r="AA20" s="24"/>
      <c r="AB20" s="24">
        <v>32.5</v>
      </c>
      <c r="AC20" s="24">
        <v>0</v>
      </c>
      <c r="AD20" s="24">
        <v>29</v>
      </c>
      <c r="AE20" s="24">
        <v>21</v>
      </c>
      <c r="AF20" s="24">
        <v>1.5</v>
      </c>
      <c r="AG20" s="23">
        <f t="shared" si="6"/>
        <v>1.5</v>
      </c>
      <c r="AH20" s="24"/>
      <c r="AI20" s="24"/>
      <c r="AJ20" s="23">
        <f t="shared" si="7"/>
        <v>1.5</v>
      </c>
      <c r="AK20" s="24" t="s">
        <v>87</v>
      </c>
      <c r="AL20" s="24">
        <v>0.6</v>
      </c>
      <c r="AM20" s="24" t="s">
        <v>87</v>
      </c>
      <c r="AN20" s="24">
        <v>0.6</v>
      </c>
      <c r="AO20" s="23">
        <f t="shared" si="3"/>
        <v>1.2</v>
      </c>
      <c r="AP20" s="23">
        <f t="shared" si="8"/>
        <v>80.6927619047619</v>
      </c>
    </row>
    <row r="21" ht="24" spans="1:42">
      <c r="A21" s="18">
        <v>201626810824</v>
      </c>
      <c r="B21" s="19" t="s">
        <v>88</v>
      </c>
      <c r="C21" s="20">
        <v>56.037037037037</v>
      </c>
      <c r="D21" s="21" t="s">
        <v>40</v>
      </c>
      <c r="E21" s="21" t="s">
        <v>40</v>
      </c>
      <c r="F21" s="22">
        <v>8</v>
      </c>
      <c r="G21" s="23">
        <v>7.67142857142857</v>
      </c>
      <c r="H21" s="24"/>
      <c r="I21" s="23">
        <v>7.67142857142857</v>
      </c>
      <c r="J21" s="28"/>
      <c r="K21" s="23"/>
      <c r="L21" s="29" t="s">
        <v>47</v>
      </c>
      <c r="M21" s="29">
        <v>-0.2</v>
      </c>
      <c r="N21" s="23">
        <f t="shared" si="0"/>
        <v>15.4714285714286</v>
      </c>
      <c r="O21" s="23">
        <f t="shared" si="1"/>
        <v>71.5084656084656</v>
      </c>
      <c r="P21" s="31">
        <v>2.194</v>
      </c>
      <c r="Q21" s="23">
        <f t="shared" si="2"/>
        <v>71.94</v>
      </c>
      <c r="R21" s="24">
        <v>65</v>
      </c>
      <c r="S21" s="24">
        <v>60</v>
      </c>
      <c r="T21" s="23">
        <f t="shared" si="4"/>
        <v>62.5</v>
      </c>
      <c r="U21" s="23">
        <f t="shared" si="5"/>
        <v>70.8665396825397</v>
      </c>
      <c r="V21" s="24"/>
      <c r="W21" s="23"/>
      <c r="X21" s="24"/>
      <c r="Y21" s="23"/>
      <c r="Z21" s="24"/>
      <c r="AA21" s="24"/>
      <c r="AB21" s="24">
        <v>32.5</v>
      </c>
      <c r="AC21" s="24">
        <v>0</v>
      </c>
      <c r="AD21" s="24">
        <v>20</v>
      </c>
      <c r="AE21" s="24">
        <v>10</v>
      </c>
      <c r="AF21" s="24">
        <v>0.5</v>
      </c>
      <c r="AG21" s="23">
        <f t="shared" si="6"/>
        <v>0.5</v>
      </c>
      <c r="AH21" s="24"/>
      <c r="AI21" s="24"/>
      <c r="AJ21" s="23">
        <f t="shared" si="7"/>
        <v>0.5</v>
      </c>
      <c r="AK21" s="24"/>
      <c r="AL21" s="24"/>
      <c r="AM21" s="24"/>
      <c r="AN21" s="24"/>
      <c r="AO21" s="23">
        <f t="shared" si="3"/>
        <v>0</v>
      </c>
      <c r="AP21" s="23">
        <f t="shared" si="8"/>
        <v>71.3665396825397</v>
      </c>
    </row>
    <row r="22" ht="24" spans="1:42">
      <c r="A22" s="18">
        <v>201626810916</v>
      </c>
      <c r="B22" s="19" t="s">
        <v>89</v>
      </c>
      <c r="C22" s="20">
        <v>55.6444444444444</v>
      </c>
      <c r="D22" s="21" t="s">
        <v>40</v>
      </c>
      <c r="E22" s="21" t="s">
        <v>40</v>
      </c>
      <c r="F22" s="22">
        <v>8</v>
      </c>
      <c r="G22" s="23">
        <v>7.67142857142857</v>
      </c>
      <c r="H22" s="24"/>
      <c r="I22" s="23">
        <v>7.67142857142857</v>
      </c>
      <c r="J22" s="28"/>
      <c r="K22" s="23"/>
      <c r="L22" s="29" t="s">
        <v>68</v>
      </c>
      <c r="M22" s="29">
        <v>-0.2</v>
      </c>
      <c r="N22" s="23">
        <f t="shared" si="0"/>
        <v>15.4714285714286</v>
      </c>
      <c r="O22" s="23">
        <f t="shared" si="1"/>
        <v>71.115873015873</v>
      </c>
      <c r="P22" s="31">
        <v>2.798</v>
      </c>
      <c r="Q22" s="23">
        <f t="shared" si="2"/>
        <v>77.98</v>
      </c>
      <c r="R22" s="24">
        <v>86</v>
      </c>
      <c r="S22" s="24">
        <v>82</v>
      </c>
      <c r="T22" s="23">
        <f t="shared" si="4"/>
        <v>84</v>
      </c>
      <c r="U22" s="23">
        <f t="shared" si="5"/>
        <v>76.5227619047619</v>
      </c>
      <c r="V22" s="24"/>
      <c r="W22" s="23"/>
      <c r="X22" s="39"/>
      <c r="Y22" s="42"/>
      <c r="Z22" s="39"/>
      <c r="AA22" s="24"/>
      <c r="AB22" s="24">
        <v>43</v>
      </c>
      <c r="AC22" s="24">
        <v>0</v>
      </c>
      <c r="AD22" s="24">
        <v>20</v>
      </c>
      <c r="AE22" s="24">
        <v>15</v>
      </c>
      <c r="AF22" s="24">
        <v>0.5</v>
      </c>
      <c r="AG22" s="23">
        <f t="shared" si="6"/>
        <v>0.5</v>
      </c>
      <c r="AH22" s="24"/>
      <c r="AI22" s="24"/>
      <c r="AJ22" s="23">
        <f t="shared" si="7"/>
        <v>0.5</v>
      </c>
      <c r="AK22" s="24"/>
      <c r="AL22" s="24"/>
      <c r="AM22" s="24"/>
      <c r="AN22" s="24"/>
      <c r="AO22" s="23">
        <f t="shared" si="3"/>
        <v>0</v>
      </c>
      <c r="AP22" s="23">
        <f t="shared" si="8"/>
        <v>77.0227619047619</v>
      </c>
    </row>
    <row r="23" ht="24" spans="1:42">
      <c r="A23" s="25">
        <v>201626810919</v>
      </c>
      <c r="B23" s="19" t="s">
        <v>90</v>
      </c>
      <c r="C23" s="20">
        <v>56.0703703703704</v>
      </c>
      <c r="D23" s="21" t="s">
        <v>40</v>
      </c>
      <c r="E23" s="21" t="s">
        <v>40</v>
      </c>
      <c r="F23" s="22">
        <v>8</v>
      </c>
      <c r="G23" s="23">
        <v>7.67142857142857</v>
      </c>
      <c r="H23" s="24"/>
      <c r="I23" s="23">
        <v>7.67142857142857</v>
      </c>
      <c r="J23" s="28"/>
      <c r="K23" s="23"/>
      <c r="L23" s="29" t="s">
        <v>68</v>
      </c>
      <c r="M23" s="29">
        <v>-0.2</v>
      </c>
      <c r="N23" s="23">
        <f t="shared" si="0"/>
        <v>15.4714285714286</v>
      </c>
      <c r="O23" s="23">
        <f t="shared" si="1"/>
        <v>71.541798941799</v>
      </c>
      <c r="P23" s="31">
        <v>0.457</v>
      </c>
      <c r="Q23" s="23">
        <f t="shared" si="2"/>
        <v>54.57</v>
      </c>
      <c r="R23" s="24">
        <v>70</v>
      </c>
      <c r="S23" s="30"/>
      <c r="T23" s="23">
        <f t="shared" si="4"/>
        <v>35</v>
      </c>
      <c r="U23" s="23">
        <f t="shared" si="5"/>
        <v>57.7045396825397</v>
      </c>
      <c r="V23" s="24"/>
      <c r="W23" s="23"/>
      <c r="X23" s="39"/>
      <c r="Y23" s="42"/>
      <c r="Z23" s="39"/>
      <c r="AA23" s="24"/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3">
        <f t="shared" si="6"/>
        <v>0</v>
      </c>
      <c r="AH23" s="24"/>
      <c r="AI23" s="24"/>
      <c r="AJ23" s="23">
        <f t="shared" si="7"/>
        <v>0</v>
      </c>
      <c r="AK23" s="24"/>
      <c r="AL23" s="24"/>
      <c r="AM23" s="24"/>
      <c r="AN23" s="24"/>
      <c r="AO23" s="23">
        <f t="shared" si="3"/>
        <v>0</v>
      </c>
      <c r="AP23" s="23">
        <f t="shared" si="8"/>
        <v>57.7045396825397</v>
      </c>
    </row>
    <row r="24" ht="24" spans="1:42">
      <c r="A24" s="18">
        <v>201626810925</v>
      </c>
      <c r="B24" s="19" t="s">
        <v>91</v>
      </c>
      <c r="C24" s="20">
        <v>55.7888888888889</v>
      </c>
      <c r="D24" s="21" t="s">
        <v>40</v>
      </c>
      <c r="E24" s="21" t="s">
        <v>40</v>
      </c>
      <c r="F24" s="22">
        <v>8</v>
      </c>
      <c r="G24" s="23">
        <v>7.97142857142857</v>
      </c>
      <c r="H24" s="24"/>
      <c r="I24" s="23">
        <v>7.97142857142857</v>
      </c>
      <c r="J24" s="34"/>
      <c r="K24" s="23"/>
      <c r="L24" s="29" t="s">
        <v>68</v>
      </c>
      <c r="M24" s="29">
        <v>-0.2</v>
      </c>
      <c r="N24" s="23">
        <f t="shared" si="0"/>
        <v>15.7714285714286</v>
      </c>
      <c r="O24" s="23">
        <f t="shared" si="1"/>
        <v>71.5603174603175</v>
      </c>
      <c r="P24" s="31">
        <v>2.207</v>
      </c>
      <c r="Q24" s="23">
        <f t="shared" si="2"/>
        <v>72.07</v>
      </c>
      <c r="R24" s="24">
        <v>65</v>
      </c>
      <c r="S24" s="24">
        <v>79</v>
      </c>
      <c r="T24" s="23">
        <f t="shared" si="4"/>
        <v>72</v>
      </c>
      <c r="U24" s="23">
        <f t="shared" si="5"/>
        <v>71.9100952380952</v>
      </c>
      <c r="V24" s="24"/>
      <c r="W24" s="23"/>
      <c r="X24" s="39"/>
      <c r="Y24" s="42"/>
      <c r="Z24" s="39"/>
      <c r="AA24" s="24"/>
      <c r="AB24" s="24">
        <v>72</v>
      </c>
      <c r="AC24" s="24">
        <v>1.5</v>
      </c>
      <c r="AD24" s="24">
        <v>25</v>
      </c>
      <c r="AE24" s="24">
        <v>20</v>
      </c>
      <c r="AF24" s="24">
        <v>1.25</v>
      </c>
      <c r="AG24" s="23">
        <f t="shared" si="6"/>
        <v>2.75</v>
      </c>
      <c r="AH24" s="24"/>
      <c r="AI24" s="24"/>
      <c r="AJ24" s="23">
        <f t="shared" si="7"/>
        <v>2.75</v>
      </c>
      <c r="AK24" s="24"/>
      <c r="AL24" s="24"/>
      <c r="AM24" s="24"/>
      <c r="AN24" s="24"/>
      <c r="AO24" s="23">
        <f t="shared" si="3"/>
        <v>0</v>
      </c>
      <c r="AP24" s="23">
        <f t="shared" si="8"/>
        <v>74.6600952380952</v>
      </c>
    </row>
    <row r="25" spans="1:42">
      <c r="A25" s="18">
        <v>201626811001</v>
      </c>
      <c r="B25" s="19" t="s">
        <v>92</v>
      </c>
      <c r="C25" s="20">
        <v>56.5333333333333</v>
      </c>
      <c r="D25" s="21" t="s">
        <v>40</v>
      </c>
      <c r="E25" s="21" t="s">
        <v>40</v>
      </c>
      <c r="F25" s="22">
        <v>8</v>
      </c>
      <c r="G25" s="23">
        <v>7.67142857142857</v>
      </c>
      <c r="H25" s="24"/>
      <c r="I25" s="23">
        <v>7.67142857142857</v>
      </c>
      <c r="J25" s="28"/>
      <c r="K25" s="23"/>
      <c r="L25" s="35"/>
      <c r="M25" s="35"/>
      <c r="N25" s="23">
        <f t="shared" si="0"/>
        <v>15.6714285714286</v>
      </c>
      <c r="O25" s="23">
        <f t="shared" si="1"/>
        <v>72.2047619047619</v>
      </c>
      <c r="P25" s="31">
        <v>2.679</v>
      </c>
      <c r="Q25" s="23">
        <f t="shared" si="2"/>
        <v>76.79</v>
      </c>
      <c r="R25" s="24">
        <v>87</v>
      </c>
      <c r="S25" s="24">
        <v>78</v>
      </c>
      <c r="T25" s="23">
        <f t="shared" si="4"/>
        <v>82.5</v>
      </c>
      <c r="U25" s="23">
        <f t="shared" si="5"/>
        <v>75.9854285714286</v>
      </c>
      <c r="V25" s="24"/>
      <c r="W25" s="23"/>
      <c r="X25" s="35"/>
      <c r="Y25" s="43"/>
      <c r="Z25" s="35"/>
      <c r="AA25" s="24"/>
      <c r="AB25" s="24">
        <v>82.5</v>
      </c>
      <c r="AC25" s="24">
        <v>2</v>
      </c>
      <c r="AD25" s="24">
        <v>21</v>
      </c>
      <c r="AE25" s="24">
        <v>22</v>
      </c>
      <c r="AF25" s="24">
        <v>1.15</v>
      </c>
      <c r="AG25" s="23">
        <f t="shared" si="6"/>
        <v>3.15</v>
      </c>
      <c r="AH25" s="24"/>
      <c r="AI25" s="24"/>
      <c r="AJ25" s="23">
        <f t="shared" si="7"/>
        <v>3.15</v>
      </c>
      <c r="AK25" s="24"/>
      <c r="AL25" s="24"/>
      <c r="AM25" s="24"/>
      <c r="AN25" s="24"/>
      <c r="AO25" s="23">
        <f t="shared" si="3"/>
        <v>0</v>
      </c>
      <c r="AP25" s="23">
        <f t="shared" si="8"/>
        <v>79.1354285714286</v>
      </c>
    </row>
    <row r="26" ht="36" spans="1:42">
      <c r="A26" s="18">
        <v>201626811113</v>
      </c>
      <c r="B26" s="19" t="s">
        <v>93</v>
      </c>
      <c r="C26" s="20">
        <v>54.6814814814815</v>
      </c>
      <c r="D26" s="21" t="s">
        <v>40</v>
      </c>
      <c r="E26" s="21" t="s">
        <v>40</v>
      </c>
      <c r="F26" s="22">
        <v>8</v>
      </c>
      <c r="G26" s="23">
        <v>8.23636363636364</v>
      </c>
      <c r="H26" s="24"/>
      <c r="I26" s="23">
        <v>8.23636363636364</v>
      </c>
      <c r="J26" s="33"/>
      <c r="K26" s="23"/>
      <c r="L26" s="29"/>
      <c r="M26" s="29"/>
      <c r="N26" s="23">
        <f t="shared" si="0"/>
        <v>16.2363636363636</v>
      </c>
      <c r="O26" s="23">
        <f t="shared" si="1"/>
        <v>70.9178451178451</v>
      </c>
      <c r="P26" s="31">
        <v>3.652</v>
      </c>
      <c r="Q26" s="23">
        <f t="shared" si="2"/>
        <v>86.52</v>
      </c>
      <c r="R26" s="24">
        <v>73</v>
      </c>
      <c r="S26" s="24">
        <v>77</v>
      </c>
      <c r="T26" s="23">
        <f t="shared" ref="T26:T33" si="9">(R26+S26)/2</f>
        <v>75</v>
      </c>
      <c r="U26" s="23">
        <f t="shared" si="5"/>
        <v>80.6873535353535</v>
      </c>
      <c r="V26" s="24"/>
      <c r="W26" s="23"/>
      <c r="X26" s="39" t="s">
        <v>94</v>
      </c>
      <c r="Y26" s="42">
        <v>2.5</v>
      </c>
      <c r="Z26" s="39"/>
      <c r="AA26" s="24"/>
      <c r="AB26" s="24">
        <v>75</v>
      </c>
      <c r="AC26" s="24">
        <v>1.5</v>
      </c>
      <c r="AD26" s="24">
        <v>40</v>
      </c>
      <c r="AE26" s="24">
        <v>40</v>
      </c>
      <c r="AF26" s="24">
        <v>4</v>
      </c>
      <c r="AG26" s="23">
        <f t="shared" si="6"/>
        <v>5.5</v>
      </c>
      <c r="AH26" s="24"/>
      <c r="AI26" s="24"/>
      <c r="AJ26" s="23">
        <f t="shared" ref="AJ26:AJ33" si="10">AG26+AI26</f>
        <v>5.5</v>
      </c>
      <c r="AK26" s="24"/>
      <c r="AL26" s="24"/>
      <c r="AM26" s="24"/>
      <c r="AN26" s="24"/>
      <c r="AO26" s="23">
        <f t="shared" si="3"/>
        <v>0</v>
      </c>
      <c r="AP26" s="23">
        <f t="shared" si="8"/>
        <v>88.6873535353535</v>
      </c>
    </row>
    <row r="27" ht="36" spans="1:42">
      <c r="A27" s="26">
        <v>201626811114</v>
      </c>
      <c r="B27" s="19" t="s">
        <v>95</v>
      </c>
      <c r="C27" s="20">
        <v>54.8333333333333</v>
      </c>
      <c r="D27" s="21" t="s">
        <v>40</v>
      </c>
      <c r="E27" s="21" t="s">
        <v>40</v>
      </c>
      <c r="F27" s="22">
        <v>8</v>
      </c>
      <c r="G27" s="23">
        <v>8.23636363636364</v>
      </c>
      <c r="H27" s="24"/>
      <c r="I27" s="23">
        <v>8.23636363636364</v>
      </c>
      <c r="J27" s="34"/>
      <c r="K27" s="23"/>
      <c r="L27" s="29" t="s">
        <v>70</v>
      </c>
      <c r="M27" s="29">
        <v>-0.4</v>
      </c>
      <c r="N27" s="23">
        <f t="shared" si="0"/>
        <v>15.8363636363636</v>
      </c>
      <c r="O27" s="23">
        <f t="shared" si="1"/>
        <v>70.6696969696969</v>
      </c>
      <c r="P27" s="31">
        <v>1.114</v>
      </c>
      <c r="Q27" s="23">
        <f t="shared" si="2"/>
        <v>61.14</v>
      </c>
      <c r="R27" s="24">
        <v>65</v>
      </c>
      <c r="S27" s="24">
        <v>70</v>
      </c>
      <c r="T27" s="23">
        <f t="shared" si="9"/>
        <v>67.5</v>
      </c>
      <c r="U27" s="23">
        <f t="shared" si="5"/>
        <v>64.6349090909091</v>
      </c>
      <c r="V27" s="24"/>
      <c r="W27" s="23"/>
      <c r="X27" s="39"/>
      <c r="Y27" s="42"/>
      <c r="Z27" s="39"/>
      <c r="AA27" s="24"/>
      <c r="AB27" s="24">
        <v>0</v>
      </c>
      <c r="AC27" s="24">
        <v>0</v>
      </c>
      <c r="AD27" s="24">
        <v>1</v>
      </c>
      <c r="AE27" s="24">
        <v>2</v>
      </c>
      <c r="AF27" s="24">
        <v>0</v>
      </c>
      <c r="AG27" s="23">
        <f t="shared" si="6"/>
        <v>0</v>
      </c>
      <c r="AH27" s="24"/>
      <c r="AI27" s="24"/>
      <c r="AJ27" s="23">
        <f t="shared" si="10"/>
        <v>0</v>
      </c>
      <c r="AK27" s="24" t="s">
        <v>96</v>
      </c>
      <c r="AL27" s="24">
        <v>0.5</v>
      </c>
      <c r="AM27" s="24" t="s">
        <v>97</v>
      </c>
      <c r="AN27" s="24">
        <v>0.5</v>
      </c>
      <c r="AO27" s="23">
        <f t="shared" si="3"/>
        <v>1</v>
      </c>
      <c r="AP27" s="23">
        <f t="shared" si="8"/>
        <v>65.6349090909091</v>
      </c>
    </row>
    <row r="28" ht="24" spans="1:42">
      <c r="A28" s="18">
        <v>201626811117</v>
      </c>
      <c r="B28" s="19" t="s">
        <v>98</v>
      </c>
      <c r="C28" s="20">
        <v>56.2740740740741</v>
      </c>
      <c r="D28" s="21" t="s">
        <v>40</v>
      </c>
      <c r="E28" s="21" t="s">
        <v>40</v>
      </c>
      <c r="F28" s="22">
        <v>8</v>
      </c>
      <c r="G28" s="23">
        <v>7.48571428571429</v>
      </c>
      <c r="H28" s="24"/>
      <c r="I28" s="23">
        <v>7.48571428571429</v>
      </c>
      <c r="J28" s="28" t="s">
        <v>99</v>
      </c>
      <c r="K28" s="23">
        <v>0</v>
      </c>
      <c r="L28" s="29"/>
      <c r="M28" s="29"/>
      <c r="N28" s="23">
        <f t="shared" si="0"/>
        <v>15.4857142857143</v>
      </c>
      <c r="O28" s="23">
        <f t="shared" si="1"/>
        <v>71.7597883597884</v>
      </c>
      <c r="P28" s="31">
        <v>3.531</v>
      </c>
      <c r="Q28" s="23">
        <f t="shared" si="2"/>
        <v>85.31</v>
      </c>
      <c r="R28" s="24">
        <v>74</v>
      </c>
      <c r="S28" s="24">
        <v>70</v>
      </c>
      <c r="T28" s="23">
        <f t="shared" si="9"/>
        <v>72</v>
      </c>
      <c r="U28" s="23">
        <f t="shared" si="5"/>
        <v>79.9139365079365</v>
      </c>
      <c r="V28" s="24"/>
      <c r="W28" s="23"/>
      <c r="X28" s="39" t="s">
        <v>100</v>
      </c>
      <c r="Y28" s="42">
        <v>1</v>
      </c>
      <c r="Z28" s="39"/>
      <c r="AA28" s="24"/>
      <c r="AB28" s="24">
        <v>72</v>
      </c>
      <c r="AC28" s="24">
        <v>1.5</v>
      </c>
      <c r="AD28" s="24">
        <v>40</v>
      </c>
      <c r="AE28" s="24">
        <v>40</v>
      </c>
      <c r="AF28" s="24">
        <v>4</v>
      </c>
      <c r="AG28" s="23">
        <f t="shared" si="6"/>
        <v>5.5</v>
      </c>
      <c r="AH28" s="24"/>
      <c r="AI28" s="24"/>
      <c r="AJ28" s="23">
        <f t="shared" si="10"/>
        <v>5.5</v>
      </c>
      <c r="AK28" s="24" t="s">
        <v>101</v>
      </c>
      <c r="AL28" s="24">
        <v>1</v>
      </c>
      <c r="AM28" s="24" t="s">
        <v>101</v>
      </c>
      <c r="AN28" s="24">
        <v>1</v>
      </c>
      <c r="AO28" s="23">
        <f t="shared" si="3"/>
        <v>2</v>
      </c>
      <c r="AP28" s="23">
        <f t="shared" si="8"/>
        <v>88.4139365079365</v>
      </c>
    </row>
    <row r="29" ht="72" spans="1:42">
      <c r="A29" s="18">
        <v>201626811201</v>
      </c>
      <c r="B29" s="19" t="s">
        <v>102</v>
      </c>
      <c r="C29" s="20">
        <v>56.3851851851852</v>
      </c>
      <c r="D29" s="21" t="s">
        <v>53</v>
      </c>
      <c r="E29" s="21" t="s">
        <v>53</v>
      </c>
      <c r="F29" s="22">
        <v>10</v>
      </c>
      <c r="G29" s="23">
        <v>7.37142857142857</v>
      </c>
      <c r="H29" s="24"/>
      <c r="I29" s="23">
        <v>7.37142857142857</v>
      </c>
      <c r="J29" s="28"/>
      <c r="K29" s="23"/>
      <c r="L29" s="35"/>
      <c r="M29" s="35"/>
      <c r="N29" s="23">
        <f t="shared" si="0"/>
        <v>17.3714285714286</v>
      </c>
      <c r="O29" s="23">
        <f t="shared" si="1"/>
        <v>73.7566137566138</v>
      </c>
      <c r="P29" s="31">
        <v>3.718</v>
      </c>
      <c r="Q29" s="23">
        <f t="shared" si="2"/>
        <v>87.18</v>
      </c>
      <c r="R29" s="24">
        <v>66</v>
      </c>
      <c r="S29" s="24">
        <v>84</v>
      </c>
      <c r="T29" s="23">
        <f t="shared" si="9"/>
        <v>75</v>
      </c>
      <c r="U29" s="23">
        <f t="shared" si="5"/>
        <v>81.9349841269841</v>
      </c>
      <c r="V29" s="24"/>
      <c r="W29" s="23"/>
      <c r="X29" s="24" t="s">
        <v>103</v>
      </c>
      <c r="Y29" s="43">
        <v>4.5</v>
      </c>
      <c r="Z29" s="35"/>
      <c r="AA29" s="24"/>
      <c r="AB29" s="24">
        <v>75</v>
      </c>
      <c r="AC29" s="24">
        <v>1.5</v>
      </c>
      <c r="AD29" s="24">
        <v>40</v>
      </c>
      <c r="AE29" s="24">
        <v>40</v>
      </c>
      <c r="AF29" s="24">
        <v>4</v>
      </c>
      <c r="AG29" s="23">
        <f t="shared" si="6"/>
        <v>5.5</v>
      </c>
      <c r="AH29" s="24"/>
      <c r="AI29" s="24"/>
      <c r="AJ29" s="23">
        <f t="shared" si="10"/>
        <v>5.5</v>
      </c>
      <c r="AK29" s="24" t="s">
        <v>104</v>
      </c>
      <c r="AL29" s="24">
        <v>0.5</v>
      </c>
      <c r="AM29" s="24" t="s">
        <v>104</v>
      </c>
      <c r="AN29" s="24">
        <v>0.5</v>
      </c>
      <c r="AO29" s="23">
        <f t="shared" si="3"/>
        <v>1</v>
      </c>
      <c r="AP29" s="23">
        <f t="shared" si="8"/>
        <v>92.9349841269841</v>
      </c>
    </row>
    <row r="30" ht="36" spans="1:42">
      <c r="A30" s="18">
        <v>201626811206</v>
      </c>
      <c r="B30" s="19" t="s">
        <v>105</v>
      </c>
      <c r="C30" s="20">
        <v>54.8666666666667</v>
      </c>
      <c r="D30" s="21" t="s">
        <v>53</v>
      </c>
      <c r="E30" s="21" t="s">
        <v>53</v>
      </c>
      <c r="F30" s="22">
        <v>10</v>
      </c>
      <c r="G30" s="23">
        <v>7.67142857142857</v>
      </c>
      <c r="H30" s="24"/>
      <c r="I30" s="23">
        <v>7.67142857142857</v>
      </c>
      <c r="J30" s="33"/>
      <c r="K30" s="23"/>
      <c r="L30" s="29" t="s">
        <v>70</v>
      </c>
      <c r="M30" s="29">
        <v>-0.4</v>
      </c>
      <c r="N30" s="23">
        <f t="shared" si="0"/>
        <v>17.2714285714286</v>
      </c>
      <c r="O30" s="23">
        <f t="shared" si="1"/>
        <v>72.1380952380953</v>
      </c>
      <c r="P30" s="31">
        <v>1.555</v>
      </c>
      <c r="Q30" s="23">
        <f t="shared" si="2"/>
        <v>65.55</v>
      </c>
      <c r="R30" s="24">
        <v>81</v>
      </c>
      <c r="S30" s="24">
        <v>91</v>
      </c>
      <c r="T30" s="23">
        <f t="shared" si="9"/>
        <v>86</v>
      </c>
      <c r="U30" s="23">
        <f t="shared" si="5"/>
        <v>69.5714285714286</v>
      </c>
      <c r="V30" s="24"/>
      <c r="W30" s="23"/>
      <c r="X30" s="39"/>
      <c r="Y30" s="42"/>
      <c r="Z30" s="39"/>
      <c r="AA30" s="24"/>
      <c r="AB30" s="24">
        <v>0</v>
      </c>
      <c r="AC30" s="24">
        <v>0</v>
      </c>
      <c r="AD30" s="24">
        <v>6</v>
      </c>
      <c r="AE30" s="24">
        <v>4</v>
      </c>
      <c r="AF30" s="24">
        <v>0</v>
      </c>
      <c r="AG30" s="23">
        <f t="shared" si="6"/>
        <v>0</v>
      </c>
      <c r="AH30" s="24"/>
      <c r="AI30" s="24"/>
      <c r="AJ30" s="23">
        <f t="shared" si="10"/>
        <v>0</v>
      </c>
      <c r="AK30" s="24" t="s">
        <v>106</v>
      </c>
      <c r="AL30" s="24">
        <v>0.5</v>
      </c>
      <c r="AM30" s="24" t="s">
        <v>106</v>
      </c>
      <c r="AN30" s="24">
        <v>0.5</v>
      </c>
      <c r="AO30" s="23">
        <f t="shared" si="3"/>
        <v>1</v>
      </c>
      <c r="AP30" s="23">
        <f t="shared" si="8"/>
        <v>70.5714285714286</v>
      </c>
    </row>
    <row r="31" ht="24" spans="1:42">
      <c r="A31" s="18">
        <v>201626811323</v>
      </c>
      <c r="B31" s="19" t="s">
        <v>107</v>
      </c>
      <c r="C31" s="20">
        <v>56.3481481481481</v>
      </c>
      <c r="D31" s="21" t="s">
        <v>40</v>
      </c>
      <c r="E31" s="21" t="s">
        <v>40</v>
      </c>
      <c r="F31" s="22">
        <v>8</v>
      </c>
      <c r="G31" s="23">
        <v>7.97142857142857</v>
      </c>
      <c r="H31" s="24"/>
      <c r="I31" s="23">
        <v>7.97142857142857</v>
      </c>
      <c r="J31" s="33"/>
      <c r="K31" s="23"/>
      <c r="L31" s="29" t="s">
        <v>47</v>
      </c>
      <c r="M31" s="29">
        <v>-0.2</v>
      </c>
      <c r="N31" s="23">
        <f t="shared" si="0"/>
        <v>15.7714285714286</v>
      </c>
      <c r="O31" s="23">
        <f t="shared" si="1"/>
        <v>72.1195767195767</v>
      </c>
      <c r="P31" s="31">
        <v>2.62</v>
      </c>
      <c r="Q31" s="23">
        <f t="shared" si="2"/>
        <v>76.2</v>
      </c>
      <c r="R31" s="24">
        <v>61</v>
      </c>
      <c r="S31" s="24">
        <v>64</v>
      </c>
      <c r="T31" s="23">
        <f t="shared" si="9"/>
        <v>62.5</v>
      </c>
      <c r="U31" s="23">
        <f t="shared" si="5"/>
        <v>73.605873015873</v>
      </c>
      <c r="V31" s="24"/>
      <c r="W31" s="23"/>
      <c r="X31" s="39"/>
      <c r="Y31" s="42"/>
      <c r="Z31" s="39"/>
      <c r="AA31" s="24"/>
      <c r="AB31" s="24">
        <v>62.5</v>
      </c>
      <c r="AC31" s="24">
        <v>1</v>
      </c>
      <c r="AD31" s="24">
        <v>27</v>
      </c>
      <c r="AE31" s="24">
        <v>40</v>
      </c>
      <c r="AF31" s="24">
        <v>2.85</v>
      </c>
      <c r="AG31" s="23">
        <f t="shared" si="6"/>
        <v>3.85</v>
      </c>
      <c r="AH31" s="24"/>
      <c r="AI31" s="24"/>
      <c r="AJ31" s="23">
        <f t="shared" si="10"/>
        <v>3.85</v>
      </c>
      <c r="AK31" s="24" t="s">
        <v>108</v>
      </c>
      <c r="AL31" s="24">
        <v>1</v>
      </c>
      <c r="AM31" s="24" t="s">
        <v>108</v>
      </c>
      <c r="AN31" s="24">
        <v>1</v>
      </c>
      <c r="AO31" s="23">
        <f t="shared" si="3"/>
        <v>2</v>
      </c>
      <c r="AP31" s="23">
        <f t="shared" si="8"/>
        <v>79.455873015873</v>
      </c>
    </row>
    <row r="32" ht="43.2" spans="1:42">
      <c r="A32" s="18">
        <v>201626811402</v>
      </c>
      <c r="B32" s="19" t="s">
        <v>109</v>
      </c>
      <c r="C32" s="20">
        <v>54.4222222222222</v>
      </c>
      <c r="D32" s="21" t="s">
        <v>53</v>
      </c>
      <c r="E32" s="21" t="s">
        <v>53</v>
      </c>
      <c r="F32" s="22">
        <v>10</v>
      </c>
      <c r="G32" s="23">
        <v>7.67142857142857</v>
      </c>
      <c r="H32" s="24"/>
      <c r="I32" s="23">
        <v>7.67142857142857</v>
      </c>
      <c r="J32" s="33"/>
      <c r="K32" s="23"/>
      <c r="L32" s="29"/>
      <c r="M32" s="29"/>
      <c r="N32" s="23">
        <f t="shared" si="0"/>
        <v>17.6714285714286</v>
      </c>
      <c r="O32" s="23">
        <f t="shared" si="1"/>
        <v>72.0936507936508</v>
      </c>
      <c r="P32" s="31">
        <v>2.557</v>
      </c>
      <c r="Q32" s="23">
        <f t="shared" si="2"/>
        <v>75.57</v>
      </c>
      <c r="R32" s="24">
        <v>72</v>
      </c>
      <c r="S32" s="24">
        <v>85</v>
      </c>
      <c r="T32" s="23">
        <f t="shared" si="9"/>
        <v>78.5</v>
      </c>
      <c r="U32" s="23">
        <f t="shared" si="5"/>
        <v>74.8200952380952</v>
      </c>
      <c r="V32" s="24"/>
      <c r="W32" s="23"/>
      <c r="X32" s="39"/>
      <c r="Y32" s="42"/>
      <c r="Z32" s="39"/>
      <c r="AA32" s="24"/>
      <c r="AB32" s="24">
        <v>0</v>
      </c>
      <c r="AC32" s="24">
        <v>0</v>
      </c>
      <c r="AD32" s="24">
        <v>8</v>
      </c>
      <c r="AE32" s="24">
        <v>2</v>
      </c>
      <c r="AF32" s="24">
        <v>0</v>
      </c>
      <c r="AG32" s="23">
        <f t="shared" si="6"/>
        <v>0</v>
      </c>
      <c r="AH32" s="24"/>
      <c r="AI32" s="24"/>
      <c r="AJ32" s="23">
        <f t="shared" si="10"/>
        <v>0</v>
      </c>
      <c r="AK32" s="24" t="s">
        <v>110</v>
      </c>
      <c r="AL32" s="24">
        <v>0.5</v>
      </c>
      <c r="AM32" s="24" t="s">
        <v>111</v>
      </c>
      <c r="AN32" s="24">
        <v>0.5</v>
      </c>
      <c r="AO32" s="23">
        <f t="shared" si="3"/>
        <v>1</v>
      </c>
      <c r="AP32" s="23">
        <f t="shared" si="8"/>
        <v>75.8200952380952</v>
      </c>
    </row>
    <row r="33" ht="24" spans="1:42">
      <c r="A33" s="18">
        <v>201626811424</v>
      </c>
      <c r="B33" s="19" t="s">
        <v>112</v>
      </c>
      <c r="C33" s="20">
        <v>56.0518518518519</v>
      </c>
      <c r="D33" s="21" t="s">
        <v>53</v>
      </c>
      <c r="E33" s="21" t="s">
        <v>53</v>
      </c>
      <c r="F33" s="22">
        <v>10</v>
      </c>
      <c r="G33" s="23">
        <v>7.97142857142857</v>
      </c>
      <c r="H33" s="24"/>
      <c r="I33" s="23">
        <v>7.97142857142857</v>
      </c>
      <c r="J33" s="28"/>
      <c r="K33" s="23"/>
      <c r="L33" s="29"/>
      <c r="M33" s="29"/>
      <c r="N33" s="23">
        <f t="shared" si="0"/>
        <v>17.9714285714286</v>
      </c>
      <c r="O33" s="23">
        <f t="shared" si="1"/>
        <v>74.0232804232805</v>
      </c>
      <c r="P33" s="31">
        <v>3.132</v>
      </c>
      <c r="Q33" s="23">
        <f t="shared" si="2"/>
        <v>81.32</v>
      </c>
      <c r="R33" s="24">
        <v>73</v>
      </c>
      <c r="S33" s="24">
        <v>84</v>
      </c>
      <c r="T33" s="23">
        <f t="shared" si="9"/>
        <v>78.5</v>
      </c>
      <c r="U33" s="23">
        <f t="shared" si="5"/>
        <v>78.8489841269841</v>
      </c>
      <c r="V33" s="24"/>
      <c r="W33" s="23"/>
      <c r="X33" s="39" t="s">
        <v>113</v>
      </c>
      <c r="Y33" s="42">
        <v>1</v>
      </c>
      <c r="Z33" s="39"/>
      <c r="AA33" s="24"/>
      <c r="AB33" s="24">
        <v>36.5</v>
      </c>
      <c r="AC33" s="24">
        <v>0</v>
      </c>
      <c r="AD33" s="24">
        <v>40</v>
      </c>
      <c r="AE33" s="24">
        <v>6</v>
      </c>
      <c r="AF33" s="24">
        <v>2</v>
      </c>
      <c r="AG33" s="23">
        <f t="shared" si="6"/>
        <v>2</v>
      </c>
      <c r="AH33" s="24"/>
      <c r="AI33" s="24"/>
      <c r="AJ33" s="23">
        <f t="shared" si="10"/>
        <v>2</v>
      </c>
      <c r="AK33" s="24"/>
      <c r="AL33" s="24"/>
      <c r="AM33" s="24"/>
      <c r="AN33" s="24"/>
      <c r="AO33" s="23">
        <f t="shared" si="3"/>
        <v>0</v>
      </c>
      <c r="AP33" s="23">
        <f t="shared" si="8"/>
        <v>81.8489841269841</v>
      </c>
    </row>
    <row r="34" spans="16:16">
      <c r="P34" s="36"/>
    </row>
  </sheetData>
  <sortState ref="A5:XFC33">
    <sortCondition ref="A5:A33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2018-09-24T15:40:50Z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